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Liaison\Stormwater WIKI\"/>
    </mc:Choice>
  </mc:AlternateContent>
  <bookViews>
    <workbookView xWindow="-105" yWindow="-105" windowWidth="19425" windowHeight="8265" activeTab="3"/>
  </bookViews>
  <sheets>
    <sheet name="Table of Contents" sheetId="4" r:id="rId1"/>
    <sheet name="Tons" sheetId="1" r:id="rId2"/>
    <sheet name="Pounds" sheetId="2" r:id="rId3"/>
    <sheet name="Kilograms" sheetId="3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D4" i="1" l="1"/>
  <c r="E4" i="1" s="1"/>
  <c r="D3" i="1"/>
  <c r="E14" i="1" l="1"/>
  <c r="H14" i="1" s="1"/>
  <c r="E8" i="1"/>
  <c r="G6" i="1"/>
  <c r="H6" i="1" s="1"/>
  <c r="G7" i="1"/>
  <c r="G8" i="1"/>
  <c r="G9" i="1"/>
  <c r="H9" i="1" s="1"/>
  <c r="G10" i="1"/>
  <c r="H10" i="1" s="1"/>
  <c r="G11" i="1"/>
  <c r="G12" i="1"/>
  <c r="G13" i="1"/>
  <c r="G14" i="1"/>
  <c r="G5" i="1"/>
  <c r="H5" i="1" s="1"/>
  <c r="G11" i="3"/>
  <c r="H11" i="3" s="1"/>
  <c r="I11" i="3" s="1"/>
  <c r="G10" i="3"/>
  <c r="H10" i="3" s="1"/>
  <c r="I10" i="3" s="1"/>
  <c r="G9" i="3"/>
  <c r="H9" i="3" s="1"/>
  <c r="I9" i="3" s="1"/>
  <c r="G8" i="3"/>
  <c r="H8" i="3" s="1"/>
  <c r="I8" i="3" s="1"/>
  <c r="G7" i="3"/>
  <c r="H7" i="3" s="1"/>
  <c r="I7" i="3" s="1"/>
  <c r="G6" i="3"/>
  <c r="H6" i="3" s="1"/>
  <c r="I6" i="3" s="1"/>
  <c r="G5" i="3"/>
  <c r="H5" i="3" s="1"/>
  <c r="I5" i="3" s="1"/>
  <c r="G4" i="3"/>
  <c r="H4" i="3" s="1"/>
  <c r="I4" i="3" s="1"/>
  <c r="G3" i="3"/>
  <c r="E3" i="3"/>
  <c r="G2" i="3"/>
  <c r="E2" i="3"/>
  <c r="E7" i="2"/>
  <c r="C7" i="2"/>
  <c r="C6" i="2"/>
  <c r="E5" i="2"/>
  <c r="F5" i="2" s="1"/>
  <c r="E6" i="2"/>
  <c r="E3" i="2"/>
  <c r="F3" i="2" s="1"/>
  <c r="E4" i="2"/>
  <c r="F4" i="2" s="1"/>
  <c r="G3" i="1"/>
  <c r="G4" i="1"/>
  <c r="H4" i="1" s="1"/>
  <c r="E3" i="1"/>
  <c r="H3" i="1" l="1"/>
  <c r="I3" i="1" s="1"/>
  <c r="H13" i="1"/>
  <c r="H12" i="1"/>
  <c r="H11" i="1"/>
  <c r="H8" i="1"/>
  <c r="H7" i="1"/>
  <c r="F6" i="2"/>
  <c r="F7" i="2"/>
  <c r="H2" i="3"/>
  <c r="I2" i="3" s="1"/>
  <c r="H3" i="3"/>
  <c r="I3" i="3" s="1"/>
  <c r="E2" i="2" l="1"/>
  <c r="E2" i="1"/>
  <c r="G2" i="1"/>
  <c r="F2" i="2" l="1"/>
  <c r="H2" i="1"/>
  <c r="I2" i="1" s="1"/>
</calcChain>
</file>

<file path=xl/sharedStrings.xml><?xml version="1.0" encoding="utf-8"?>
<sst xmlns="http://schemas.openxmlformats.org/spreadsheetml/2006/main" count="132" uniqueCount="76">
  <si>
    <t>Mid</t>
  </si>
  <si>
    <t>TMDL</t>
  </si>
  <si>
    <t>Reach/subwatershed</t>
  </si>
  <si>
    <t>Flow zone</t>
  </si>
  <si>
    <t>Area (sq miles)</t>
  </si>
  <si>
    <t>Area (acres)</t>
  </si>
  <si>
    <t>Load (t/day)</t>
  </si>
  <si>
    <t>Load (lb/yr)</t>
  </si>
  <si>
    <t>Loading rate (lb/ac/yr)</t>
  </si>
  <si>
    <t>X</t>
  </si>
  <si>
    <t>Xy</t>
  </si>
  <si>
    <t>Loading rate if units are metric tonnes (lb/ac/yr)</t>
  </si>
  <si>
    <t>Loading rate if units are kilograms (lb/ac/yr)</t>
  </si>
  <si>
    <t>Burandt Lake</t>
  </si>
  <si>
    <t>Elk River Watershed</t>
  </si>
  <si>
    <t>Big Elk Lake</t>
  </si>
  <si>
    <t>MS4 acreage taken from ArcMap project</t>
  </si>
  <si>
    <t>Golden Lake</t>
  </si>
  <si>
    <t>Notes</t>
  </si>
  <si>
    <t>Hardwood Creek</t>
  </si>
  <si>
    <t>Has a 16% TSS reduction percentage in Implementation Plan</t>
  </si>
  <si>
    <t>Lower Cannon River Turbidity</t>
  </si>
  <si>
    <t>mid</t>
  </si>
  <si>
    <t>Donovan Lake</t>
  </si>
  <si>
    <t>Orono Lake</t>
  </si>
  <si>
    <t>51% reduction in watershed load (Table 4.18, pg 54)</t>
  </si>
  <si>
    <t>68% reduction in watershed load (Table 4.8, pg 51)</t>
  </si>
  <si>
    <t>Upper Twin</t>
  </si>
  <si>
    <t>Middle Twin</t>
  </si>
  <si>
    <t>avg precip</t>
  </si>
  <si>
    <t>dry precip</t>
  </si>
  <si>
    <t>wet</t>
  </si>
  <si>
    <t>Load (kg/day)</t>
  </si>
  <si>
    <t>Load (kg/yr)</t>
  </si>
  <si>
    <t xml:space="preserve">Twin and Ryan Lakes </t>
  </si>
  <si>
    <t>Load (lb/day)</t>
  </si>
  <si>
    <t>Zumbro River Turbidity</t>
  </si>
  <si>
    <t>Silver Creek -553</t>
  </si>
  <si>
    <t>Bear Creek -539</t>
  </si>
  <si>
    <t>Willow Creek -540</t>
  </si>
  <si>
    <t>Bear Creek -538</t>
  </si>
  <si>
    <t>Zumbro River -536</t>
  </si>
  <si>
    <t>Cascade Creek -639</t>
  </si>
  <si>
    <t>Cascade Creek -581</t>
  </si>
  <si>
    <t>Unnamed Creek -601</t>
  </si>
  <si>
    <t>Zumbro River South Fork -507</t>
  </si>
  <si>
    <t>NOTES</t>
  </si>
  <si>
    <t>Acre Area summed from GIS project</t>
  </si>
  <si>
    <t>TMDL has WLA reduction of 4% for TMDL conditions, 41% for 2020 assumptions. Or See Table 6 Implementation Plan</t>
  </si>
  <si>
    <t>Area found in TMDL report</t>
  </si>
  <si>
    <t>Zumbro River -501</t>
  </si>
  <si>
    <t>Burandt Lake Excess Nutrients TMDL</t>
  </si>
  <si>
    <t>Coon Creek Watershed District WRAPS 2010</t>
  </si>
  <si>
    <t>Elk River Watershed TMDL</t>
  </si>
  <si>
    <t>Golden Lake TMDL</t>
  </si>
  <si>
    <t>Hardwood Creek Impaired Biota and Dissolved Oxygen TMDL</t>
  </si>
  <si>
    <t>Lower Cannon River Turbidity TMDL</t>
  </si>
  <si>
    <t>Miss. River - Saint Cloud WRAPS 2009</t>
  </si>
  <si>
    <t>South Metro Mississippi TSS TMDL</t>
  </si>
  <si>
    <t>Twin (Upper, Middle, and Lower) and Ryan Lakes TMDLs</t>
  </si>
  <si>
    <t>Zumbro River Watershed Turbidity TMDL</t>
  </si>
  <si>
    <t>TMDL projects with Categorical WLAs and no percent reductions</t>
  </si>
  <si>
    <t>See Tons tab</t>
  </si>
  <si>
    <t>average precipitation year</t>
  </si>
  <si>
    <t xml:space="preserve">low precipitation year </t>
  </si>
  <si>
    <t>high precipitation year</t>
  </si>
  <si>
    <t>See Kilograms tab</t>
  </si>
  <si>
    <t>See Pounds tab</t>
  </si>
  <si>
    <t>154 lbs/ acre/yr</t>
  </si>
  <si>
    <t>Not calculated</t>
  </si>
  <si>
    <t>Location</t>
  </si>
  <si>
    <t xml:space="preserve">Cannon River -502 </t>
  </si>
  <si>
    <t>Area =5% of Pine Belle watershed area found in TMDL table</t>
  </si>
  <si>
    <t>Cannon River -646</t>
  </si>
  <si>
    <t>Area =5% of Conflucence  watershed area found in TMDL table</t>
  </si>
  <si>
    <t>Mississippi River St Cloud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</si>
</sst>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0.0"/>
    <numFmt numFmtId="17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wrapText="1" readingOrder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5" fillId="0" borderId="1" xfId="0" applyFont="1" applyFill="1" applyBorder="1"/>
    <xf numFmtId="168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4" fontId="0" fillId="2" borderId="1" xfId="0" applyNumberForma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4"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theme="4" tint="-0.499984740745262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theme="4" tint="-0.499984740745262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B11" totalsRowShown="0" headerRowDxfId="0" dataDxfId="1">
  <autoFilter ref="A1:B11"/>
  <tableColumns count="2">
    <tableColumn id="1" name="TMDL projects with Categorical WLAs and no percent reductions" dataDxfId="3"/>
    <tableColumn id="2" name="Location" dataDxfId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ca.state.mn.us/water/tmdl/zumbro-river-watershed-turbidity-tmdl-project" TargetMode="External"/><Relationship Id="rId1" Type="http://schemas.openxmlformats.org/officeDocument/2006/relationships/hyperlink" Target="https://www.pca.state.mn.us/sites/default/files/wq-iw9-04e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ca.state.mn.us/water/tmdl/golden-lake-phosphorus-tmdl-project" TargetMode="External"/><Relationship Id="rId2" Type="http://schemas.openxmlformats.org/officeDocument/2006/relationships/hyperlink" Target="https://www.pca.state.mn.us/sites/default/files/wq-iw8-46e.pdf" TargetMode="External"/><Relationship Id="rId1" Type="http://schemas.openxmlformats.org/officeDocument/2006/relationships/hyperlink" Target="https://www.pca.state.mn.us/sites/default/files/wq-iw8-46e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ca.state.mn.us/water/tmdl/burandt-lake-excess-nutrients-tmdl-project" TargetMode="External"/><Relationship Id="rId2" Type="http://schemas.openxmlformats.org/officeDocument/2006/relationships/hyperlink" Target="https://www.pca.state.mn.us/sites/default/files/wq-iw8-05e.pdf" TargetMode="External"/><Relationship Id="rId1" Type="http://schemas.openxmlformats.org/officeDocument/2006/relationships/hyperlink" Target="https://www.pca.state.mn.us/sites/default/files/wq-iw8-05e.pdf" TargetMode="External"/><Relationship Id="rId5" Type="http://schemas.openxmlformats.org/officeDocument/2006/relationships/hyperlink" Target="https://www.pca.state.mn.us/water/tmdl/burandt-lake-excess-nutrients-tmdl-project" TargetMode="External"/><Relationship Id="rId4" Type="http://schemas.openxmlformats.org/officeDocument/2006/relationships/hyperlink" Target="https://www.pca.state.mn.us/water/tmdl/burandt-lake-excess-nutrients-tmdl-proje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" sqref="B2"/>
    </sheetView>
  </sheetViews>
  <sheetFormatPr defaultRowHeight="50.25" customHeight="1" x14ac:dyDescent="0.3"/>
  <cols>
    <col min="1" max="1" width="76.5703125" style="8" customWidth="1"/>
    <col min="2" max="2" width="26.7109375" style="8" customWidth="1"/>
    <col min="3" max="16384" width="9.140625" style="8"/>
  </cols>
  <sheetData>
    <row r="1" spans="1:2" ht="50.25" customHeight="1" x14ac:dyDescent="0.3">
      <c r="A1" s="11" t="s">
        <v>61</v>
      </c>
      <c r="B1" s="12" t="s">
        <v>70</v>
      </c>
    </row>
    <row r="2" spans="1:2" ht="50.25" customHeight="1" x14ac:dyDescent="0.3">
      <c r="A2" s="9" t="s">
        <v>51</v>
      </c>
      <c r="B2" s="8" t="s">
        <v>66</v>
      </c>
    </row>
    <row r="3" spans="1:2" ht="50.25" customHeight="1" x14ac:dyDescent="0.3">
      <c r="A3" s="9" t="s">
        <v>52</v>
      </c>
      <c r="B3" s="8" t="s">
        <v>69</v>
      </c>
    </row>
    <row r="4" spans="1:2" ht="50.25" customHeight="1" x14ac:dyDescent="0.3">
      <c r="A4" s="9" t="s">
        <v>53</v>
      </c>
      <c r="B4" s="8" t="s">
        <v>67</v>
      </c>
    </row>
    <row r="5" spans="1:2" ht="50.25" customHeight="1" x14ac:dyDescent="0.3">
      <c r="A5" s="9" t="s">
        <v>54</v>
      </c>
      <c r="B5" s="8" t="s">
        <v>67</v>
      </c>
    </row>
    <row r="6" spans="1:2" ht="50.25" customHeight="1" x14ac:dyDescent="0.3">
      <c r="A6" s="9" t="s">
        <v>55</v>
      </c>
      <c r="B6" s="10" t="s">
        <v>20</v>
      </c>
    </row>
    <row r="7" spans="1:2" ht="50.25" customHeight="1" x14ac:dyDescent="0.3">
      <c r="A7" s="9" t="s">
        <v>56</v>
      </c>
      <c r="B7" s="8" t="s">
        <v>62</v>
      </c>
    </row>
    <row r="8" spans="1:2" ht="50.25" customHeight="1" x14ac:dyDescent="0.3">
      <c r="A8" s="9" t="s">
        <v>57</v>
      </c>
      <c r="B8" s="8" t="s">
        <v>67</v>
      </c>
    </row>
    <row r="9" spans="1:2" ht="50.25" customHeight="1" x14ac:dyDescent="0.3">
      <c r="A9" s="9" t="s">
        <v>58</v>
      </c>
      <c r="B9" s="8" t="s">
        <v>68</v>
      </c>
    </row>
    <row r="10" spans="1:2" ht="50.25" customHeight="1" x14ac:dyDescent="0.3">
      <c r="A10" s="9" t="s">
        <v>59</v>
      </c>
      <c r="B10" s="8" t="s">
        <v>66</v>
      </c>
    </row>
    <row r="11" spans="1:2" ht="50.25" customHeight="1" x14ac:dyDescent="0.3">
      <c r="A11" s="9" t="s">
        <v>60</v>
      </c>
      <c r="B11" s="8" t="s">
        <v>62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H3" sqref="H3:H14"/>
    </sheetView>
  </sheetViews>
  <sheetFormatPr defaultColWidth="8.7109375" defaultRowHeight="15" x14ac:dyDescent="0.25"/>
  <cols>
    <col min="1" max="1" width="23.5703125" style="2" customWidth="1"/>
    <col min="2" max="2" width="22.140625" style="2" customWidth="1"/>
    <col min="3" max="8" width="14.42578125" style="2" customWidth="1"/>
    <col min="9" max="9" width="17.42578125" style="2" hidden="1" customWidth="1"/>
    <col min="10" max="10" width="52.85546875" style="2" customWidth="1"/>
    <col min="11" max="16384" width="8.7109375" style="2"/>
  </cols>
  <sheetData>
    <row r="1" spans="1:10" s="1" customFormat="1" ht="45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11</v>
      </c>
      <c r="J1" s="1" t="s">
        <v>46</v>
      </c>
    </row>
    <row r="2" spans="1:10" x14ac:dyDescent="0.25">
      <c r="A2" s="3" t="s">
        <v>9</v>
      </c>
      <c r="B2" s="3" t="s">
        <v>10</v>
      </c>
      <c r="C2" s="3" t="s">
        <v>0</v>
      </c>
      <c r="D2" s="3">
        <v>1</v>
      </c>
      <c r="E2" s="3">
        <f>D2*640</f>
        <v>640</v>
      </c>
      <c r="F2" s="3">
        <v>0.1</v>
      </c>
      <c r="G2" s="4">
        <f>2000*365.25*F2</f>
        <v>73050</v>
      </c>
      <c r="H2" s="4">
        <f>G2/E2</f>
        <v>114.140625</v>
      </c>
      <c r="I2" s="4">
        <f>2.2/2*H2</f>
        <v>125.55468750000001</v>
      </c>
    </row>
    <row r="3" spans="1:10" ht="30" x14ac:dyDescent="0.25">
      <c r="A3" s="6" t="s">
        <v>21</v>
      </c>
      <c r="B3" s="2" t="s">
        <v>73</v>
      </c>
      <c r="C3" s="2" t="s">
        <v>22</v>
      </c>
      <c r="D3" s="2">
        <f>1443*0.05</f>
        <v>72.150000000000006</v>
      </c>
      <c r="E3" s="2">
        <f>D3*640</f>
        <v>46176</v>
      </c>
      <c r="F3" s="2">
        <v>3</v>
      </c>
      <c r="G3" s="5">
        <f t="shared" ref="G3:G4" si="0">2000*365.25*F3</f>
        <v>2191500</v>
      </c>
      <c r="H3" s="13">
        <f t="shared" ref="H3:H4" si="1">G3/E3</f>
        <v>47.459719334719338</v>
      </c>
      <c r="I3" s="4">
        <f t="shared" ref="I3" si="2">2.2/2*H3</f>
        <v>52.205691268191273</v>
      </c>
      <c r="J3" s="7" t="s">
        <v>74</v>
      </c>
    </row>
    <row r="4" spans="1:10" ht="30" x14ac:dyDescent="0.25">
      <c r="B4" s="2" t="s">
        <v>71</v>
      </c>
      <c r="C4" s="2" t="s">
        <v>22</v>
      </c>
      <c r="D4" s="2">
        <f>0.05*1345</f>
        <v>67.25</v>
      </c>
      <c r="E4" s="2">
        <f>D4*640</f>
        <v>43040</v>
      </c>
      <c r="F4" s="2">
        <v>2.7</v>
      </c>
      <c r="G4" s="5">
        <f t="shared" si="0"/>
        <v>1972350.0000000002</v>
      </c>
      <c r="H4" s="13">
        <f t="shared" si="1"/>
        <v>45.825975836431233</v>
      </c>
      <c r="J4" s="7" t="s">
        <v>72</v>
      </c>
    </row>
    <row r="5" spans="1:10" ht="24" customHeight="1" x14ac:dyDescent="0.25">
      <c r="A5" s="6" t="s">
        <v>36</v>
      </c>
      <c r="B5" s="2" t="s">
        <v>37</v>
      </c>
      <c r="C5" s="2" t="s">
        <v>0</v>
      </c>
      <c r="D5" s="2">
        <v>2.5</v>
      </c>
      <c r="E5" s="2">
        <v>1538</v>
      </c>
      <c r="F5" s="2">
        <v>0.21</v>
      </c>
      <c r="G5" s="2">
        <f>2000*365.25*F5</f>
        <v>153405</v>
      </c>
      <c r="H5" s="13">
        <f>G5/E5</f>
        <v>99.743172951885569</v>
      </c>
      <c r="J5" s="2" t="s">
        <v>47</v>
      </c>
    </row>
    <row r="6" spans="1:10" x14ac:dyDescent="0.25">
      <c r="B6" s="2" t="s">
        <v>38</v>
      </c>
      <c r="C6" s="2" t="s">
        <v>0</v>
      </c>
      <c r="D6" s="2">
        <v>3.6</v>
      </c>
      <c r="E6" s="2">
        <v>2285</v>
      </c>
      <c r="F6" s="2">
        <v>0.56000000000000005</v>
      </c>
      <c r="G6" s="2">
        <f t="shared" ref="G6:G14" si="3">2000*365.25*F6</f>
        <v>409080.00000000006</v>
      </c>
      <c r="H6" s="13">
        <f t="shared" ref="H6:H14" si="4">G6/E6</f>
        <v>179.02844638949674</v>
      </c>
      <c r="J6" s="2" t="s">
        <v>47</v>
      </c>
    </row>
    <row r="7" spans="1:10" x14ac:dyDescent="0.25">
      <c r="B7" s="2" t="s">
        <v>39</v>
      </c>
      <c r="C7" s="2" t="s">
        <v>0</v>
      </c>
      <c r="D7" s="2">
        <v>9</v>
      </c>
      <c r="E7" s="2">
        <v>5932</v>
      </c>
      <c r="F7" s="2">
        <v>1.43</v>
      </c>
      <c r="G7" s="2">
        <f t="shared" si="3"/>
        <v>1044615</v>
      </c>
      <c r="H7" s="13">
        <f t="shared" si="4"/>
        <v>176.0982805124747</v>
      </c>
      <c r="J7" s="2" t="s">
        <v>47</v>
      </c>
    </row>
    <row r="8" spans="1:10" x14ac:dyDescent="0.25">
      <c r="B8" s="2" t="s">
        <v>40</v>
      </c>
      <c r="C8" s="2" t="s">
        <v>0</v>
      </c>
      <c r="D8" s="2">
        <v>17</v>
      </c>
      <c r="E8" s="2">
        <f t="shared" ref="E8:E14" si="5">D8*640</f>
        <v>10880</v>
      </c>
      <c r="F8" s="2">
        <v>2.63</v>
      </c>
      <c r="G8" s="2">
        <f t="shared" si="3"/>
        <v>1921215</v>
      </c>
      <c r="H8" s="13">
        <f t="shared" si="4"/>
        <v>176.58226102941177</v>
      </c>
      <c r="J8" s="2" t="s">
        <v>47</v>
      </c>
    </row>
    <row r="9" spans="1:10" x14ac:dyDescent="0.25">
      <c r="B9" s="2" t="s">
        <v>41</v>
      </c>
      <c r="C9" s="2" t="s">
        <v>0</v>
      </c>
      <c r="D9" s="2">
        <v>7</v>
      </c>
      <c r="E9" s="2">
        <v>4268</v>
      </c>
      <c r="F9" s="2">
        <v>1</v>
      </c>
      <c r="G9" s="2">
        <f t="shared" si="3"/>
        <v>730500</v>
      </c>
      <c r="H9" s="13">
        <f t="shared" si="4"/>
        <v>171.15745079662605</v>
      </c>
      <c r="J9" s="2" t="s">
        <v>47</v>
      </c>
    </row>
    <row r="10" spans="1:10" x14ac:dyDescent="0.25">
      <c r="B10" s="2" t="s">
        <v>42</v>
      </c>
      <c r="C10" s="2" t="s">
        <v>0</v>
      </c>
      <c r="D10" s="2">
        <v>1.6</v>
      </c>
      <c r="E10" s="2">
        <v>1042</v>
      </c>
      <c r="F10" s="2">
        <v>0.14000000000000001</v>
      </c>
      <c r="G10" s="2">
        <f t="shared" si="3"/>
        <v>102270.00000000001</v>
      </c>
      <c r="H10" s="13">
        <f t="shared" si="4"/>
        <v>98.147792706333988</v>
      </c>
      <c r="J10" s="2" t="s">
        <v>47</v>
      </c>
    </row>
    <row r="11" spans="1:10" x14ac:dyDescent="0.25">
      <c r="B11" s="2" t="s">
        <v>43</v>
      </c>
      <c r="C11" s="2" t="s">
        <v>0</v>
      </c>
      <c r="D11" s="2">
        <v>9</v>
      </c>
      <c r="E11" s="2">
        <v>5918</v>
      </c>
      <c r="F11" s="2">
        <v>0.81</v>
      </c>
      <c r="G11" s="2">
        <f t="shared" si="3"/>
        <v>591705</v>
      </c>
      <c r="H11" s="13">
        <f t="shared" si="4"/>
        <v>99.983947279486316</v>
      </c>
      <c r="J11" s="2" t="s">
        <v>47</v>
      </c>
    </row>
    <row r="12" spans="1:10" x14ac:dyDescent="0.25">
      <c r="B12" s="2" t="s">
        <v>44</v>
      </c>
      <c r="C12" s="2" t="s">
        <v>0</v>
      </c>
      <c r="D12" s="2">
        <v>8</v>
      </c>
      <c r="E12" s="2">
        <v>4961</v>
      </c>
      <c r="F12" s="2">
        <v>0.7</v>
      </c>
      <c r="G12" s="2">
        <f t="shared" si="3"/>
        <v>511349.99999999994</v>
      </c>
      <c r="H12" s="13">
        <f t="shared" si="4"/>
        <v>103.07397702076193</v>
      </c>
      <c r="J12" s="2" t="s">
        <v>47</v>
      </c>
    </row>
    <row r="13" spans="1:10" ht="30" x14ac:dyDescent="0.25">
      <c r="B13" s="2" t="s">
        <v>45</v>
      </c>
      <c r="C13" s="2" t="s">
        <v>0</v>
      </c>
      <c r="D13" s="2">
        <v>53</v>
      </c>
      <c r="E13" s="2">
        <v>33901</v>
      </c>
      <c r="F13" s="2">
        <v>3.96</v>
      </c>
      <c r="G13" s="2">
        <f t="shared" si="3"/>
        <v>2892780</v>
      </c>
      <c r="H13" s="13">
        <f t="shared" si="4"/>
        <v>85.330226247013357</v>
      </c>
      <c r="J13" s="2" t="s">
        <v>47</v>
      </c>
    </row>
    <row r="14" spans="1:10" x14ac:dyDescent="0.25">
      <c r="B14" s="2" t="s">
        <v>50</v>
      </c>
      <c r="C14" s="2" t="s">
        <v>0</v>
      </c>
      <c r="D14" s="2">
        <v>53</v>
      </c>
      <c r="E14" s="2">
        <f t="shared" si="5"/>
        <v>33920</v>
      </c>
      <c r="F14" s="2">
        <v>7.21</v>
      </c>
      <c r="G14" s="2">
        <f t="shared" si="3"/>
        <v>5266905</v>
      </c>
      <c r="H14" s="13">
        <f t="shared" si="4"/>
        <v>155.27432193396226</v>
      </c>
      <c r="J14" s="2" t="s">
        <v>49</v>
      </c>
    </row>
  </sheetData>
  <hyperlinks>
    <hyperlink ref="A3" r:id="rId1"/>
    <hyperlink ref="A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F7" sqref="F7"/>
    </sheetView>
  </sheetViews>
  <sheetFormatPr defaultColWidth="8.7109375" defaultRowHeight="15" x14ac:dyDescent="0.25"/>
  <cols>
    <col min="1" max="1" width="21.140625" style="2" customWidth="1"/>
    <col min="2" max="2" width="22.140625" style="2" customWidth="1"/>
    <col min="3" max="6" width="14.42578125" style="2" customWidth="1"/>
    <col min="7" max="7" width="12" style="2" customWidth="1"/>
    <col min="8" max="8" width="63.42578125" style="2" customWidth="1"/>
    <col min="9" max="16384" width="8.7109375" style="2"/>
  </cols>
  <sheetData>
    <row r="1" spans="1:8" s="1" customFormat="1" ht="30" x14ac:dyDescent="0.25">
      <c r="A1" s="1" t="s">
        <v>1</v>
      </c>
      <c r="B1" s="1" t="s">
        <v>2</v>
      </c>
      <c r="C1" s="1" t="s">
        <v>5</v>
      </c>
      <c r="D1" s="1" t="s">
        <v>35</v>
      </c>
      <c r="E1" s="1" t="s">
        <v>7</v>
      </c>
      <c r="F1" s="14" t="s">
        <v>8</v>
      </c>
      <c r="H1" s="1" t="s">
        <v>18</v>
      </c>
    </row>
    <row r="2" spans="1:8" hidden="1" x14ac:dyDescent="0.25">
      <c r="A2" s="3" t="s">
        <v>9</v>
      </c>
      <c r="B2" s="3" t="s">
        <v>10</v>
      </c>
      <c r="C2" s="3">
        <f>640</f>
        <v>640</v>
      </c>
      <c r="D2" s="3">
        <v>0.1</v>
      </c>
      <c r="E2" s="4">
        <f>365.25*D2</f>
        <v>36.524999999999999</v>
      </c>
      <c r="F2" s="4">
        <f>E2/C2</f>
        <v>5.7070312499999998E-2</v>
      </c>
    </row>
    <row r="3" spans="1:8" ht="27.75" customHeight="1" x14ac:dyDescent="0.25">
      <c r="A3" s="2" t="s">
        <v>14</v>
      </c>
      <c r="B3" s="2" t="s">
        <v>15</v>
      </c>
      <c r="C3" s="2">
        <v>45274.3</v>
      </c>
      <c r="D3" s="2">
        <v>0.94</v>
      </c>
      <c r="E3" s="5">
        <f t="shared" ref="E3:E7" si="0">365.25*D3</f>
        <v>343.33499999999998</v>
      </c>
      <c r="F3" s="4">
        <f t="shared" ref="F3:F7" si="1">E3/C3</f>
        <v>7.5834413784420735E-3</v>
      </c>
      <c r="H3" s="2" t="s">
        <v>16</v>
      </c>
    </row>
    <row r="4" spans="1:8" ht="30" x14ac:dyDescent="0.25">
      <c r="A4" s="6" t="s">
        <v>17</v>
      </c>
      <c r="C4" s="2">
        <v>5501</v>
      </c>
      <c r="D4" s="2">
        <v>0.38</v>
      </c>
      <c r="E4" s="5">
        <f t="shared" si="0"/>
        <v>138.79499999999999</v>
      </c>
      <c r="F4" s="4">
        <f t="shared" si="1"/>
        <v>2.5230867115069985E-2</v>
      </c>
      <c r="H4" s="2" t="s">
        <v>48</v>
      </c>
    </row>
    <row r="5" spans="1:8" x14ac:dyDescent="0.25">
      <c r="A5" s="2" t="s">
        <v>19</v>
      </c>
      <c r="E5" s="5">
        <f>365.25*D5</f>
        <v>0</v>
      </c>
      <c r="F5" s="4" t="e">
        <f t="shared" si="1"/>
        <v>#DIV/0!</v>
      </c>
      <c r="H5" s="2" t="s">
        <v>20</v>
      </c>
    </row>
    <row r="6" spans="1:8" ht="30" x14ac:dyDescent="0.25">
      <c r="A6" s="6" t="s">
        <v>75</v>
      </c>
      <c r="B6" s="2" t="s">
        <v>23</v>
      </c>
      <c r="C6" s="2">
        <f>12+66+68</f>
        <v>146</v>
      </c>
      <c r="D6" s="2">
        <v>3.3000000000000002E-2</v>
      </c>
      <c r="E6" s="5">
        <f t="shared" si="0"/>
        <v>12.05325</v>
      </c>
      <c r="F6" s="4">
        <f t="shared" si="1"/>
        <v>8.2556506849315064E-2</v>
      </c>
      <c r="H6" s="2" t="s">
        <v>26</v>
      </c>
    </row>
    <row r="7" spans="1:8" ht="30" x14ac:dyDescent="0.25">
      <c r="A7" s="6" t="s">
        <v>75</v>
      </c>
      <c r="B7" s="2" t="s">
        <v>24</v>
      </c>
      <c r="C7" s="2">
        <f>11406+17468+3356</f>
        <v>32230</v>
      </c>
      <c r="D7" s="2">
        <v>1.282</v>
      </c>
      <c r="E7" s="2">
        <f t="shared" si="0"/>
        <v>468.25049999999999</v>
      </c>
      <c r="F7" s="15">
        <f t="shared" si="1"/>
        <v>1.4528405212534906E-2</v>
      </c>
      <c r="H7" s="2" t="s">
        <v>25</v>
      </c>
    </row>
  </sheetData>
  <hyperlinks>
    <hyperlink ref="A6" r:id="rId1"/>
    <hyperlink ref="A7" r:id="rId2" display="MRSC"/>
    <hyperlink ref="A4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3" sqref="I3:I11"/>
    </sheetView>
  </sheetViews>
  <sheetFormatPr defaultColWidth="8.7109375" defaultRowHeight="15" x14ac:dyDescent="0.25"/>
  <cols>
    <col min="1" max="1" width="21.140625" style="2" customWidth="1"/>
    <col min="2" max="2" width="22.140625" style="2" customWidth="1"/>
    <col min="3" max="3" width="14.42578125" style="2" customWidth="1"/>
    <col min="4" max="4" width="14.42578125" style="2" hidden="1" customWidth="1"/>
    <col min="5" max="7" width="14.42578125" style="2" customWidth="1"/>
    <col min="8" max="8" width="14.42578125" style="2" hidden="1" customWidth="1"/>
    <col min="9" max="9" width="17.42578125" style="2" customWidth="1"/>
    <col min="10" max="10" width="63.42578125" style="2" customWidth="1"/>
    <col min="11" max="16384" width="8.7109375" style="2"/>
  </cols>
  <sheetData>
    <row r="1" spans="1:10" s="1" customFormat="1" ht="60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32</v>
      </c>
      <c r="G1" s="1" t="s">
        <v>33</v>
      </c>
      <c r="H1" s="1" t="s">
        <v>8</v>
      </c>
      <c r="I1" s="1" t="s">
        <v>12</v>
      </c>
      <c r="J1" s="1" t="s">
        <v>18</v>
      </c>
    </row>
    <row r="2" spans="1:10" x14ac:dyDescent="0.25">
      <c r="A2" s="3" t="s">
        <v>9</v>
      </c>
      <c r="B2" s="3" t="s">
        <v>10</v>
      </c>
      <c r="C2" s="3" t="s">
        <v>0</v>
      </c>
      <c r="D2" s="3">
        <v>1</v>
      </c>
      <c r="E2" s="3">
        <f>D2*640</f>
        <v>640</v>
      </c>
      <c r="F2" s="3">
        <v>0.1</v>
      </c>
      <c r="G2" s="4">
        <f>365.25*F2</f>
        <v>36.524999999999999</v>
      </c>
      <c r="H2" s="4">
        <f>G2/E2</f>
        <v>5.7070312499999998E-2</v>
      </c>
      <c r="I2" s="4">
        <f>H2/0.4536</f>
        <v>0.12581638558201058</v>
      </c>
    </row>
    <row r="3" spans="1:10" ht="45" x14ac:dyDescent="0.25">
      <c r="A3" s="6" t="s">
        <v>13</v>
      </c>
      <c r="C3" s="2" t="s">
        <v>63</v>
      </c>
      <c r="E3" s="2">
        <f>328+246+153+173+314+584</f>
        <v>1798</v>
      </c>
      <c r="F3" s="2">
        <v>0.13</v>
      </c>
      <c r="G3" s="5">
        <f t="shared" ref="G3:G11" si="0">365.25*F3</f>
        <v>47.482500000000002</v>
      </c>
      <c r="H3" s="5">
        <f>G3/E3</f>
        <v>2.6408509454949946E-2</v>
      </c>
      <c r="I3" s="4">
        <f>H3/0.4536</f>
        <v>5.8219818022376427E-2</v>
      </c>
    </row>
    <row r="4" spans="1:10" ht="45" x14ac:dyDescent="0.25">
      <c r="A4" s="6" t="s">
        <v>13</v>
      </c>
      <c r="C4" s="2" t="s">
        <v>64</v>
      </c>
      <c r="E4" s="2">
        <v>1798</v>
      </c>
      <c r="F4" s="2">
        <v>0.12</v>
      </c>
      <c r="G4" s="5">
        <f t="shared" si="0"/>
        <v>43.83</v>
      </c>
      <c r="H4" s="5">
        <f t="shared" ref="H4:H11" si="1">G4/E4</f>
        <v>2.4377085650723024E-2</v>
      </c>
      <c r="I4" s="4">
        <f t="shared" ref="I4:I11" si="2">H4/0.4536</f>
        <v>5.3741370482193615E-2</v>
      </c>
    </row>
    <row r="5" spans="1:10" ht="45" x14ac:dyDescent="0.25">
      <c r="A5" s="6" t="s">
        <v>13</v>
      </c>
      <c r="C5" s="2" t="s">
        <v>65</v>
      </c>
      <c r="E5" s="2">
        <v>1798</v>
      </c>
      <c r="F5" s="2">
        <v>0.18</v>
      </c>
      <c r="G5" s="5">
        <f t="shared" si="0"/>
        <v>65.745000000000005</v>
      </c>
      <c r="H5" s="5">
        <f t="shared" si="1"/>
        <v>3.6565628476084543E-2</v>
      </c>
      <c r="I5" s="4">
        <f t="shared" si="2"/>
        <v>8.0612055723290443E-2</v>
      </c>
    </row>
    <row r="6" spans="1:10" x14ac:dyDescent="0.25">
      <c r="A6" s="6" t="s">
        <v>34</v>
      </c>
      <c r="B6" s="2" t="s">
        <v>27</v>
      </c>
      <c r="C6" s="2" t="s">
        <v>29</v>
      </c>
      <c r="E6" s="2">
        <v>3657</v>
      </c>
      <c r="F6" s="2">
        <v>1.6</v>
      </c>
      <c r="G6" s="2">
        <f t="shared" si="0"/>
        <v>584.4</v>
      </c>
      <c r="H6" s="2">
        <f t="shared" si="1"/>
        <v>0.15980311730926988</v>
      </c>
      <c r="I6" s="4">
        <f t="shared" si="2"/>
        <v>0.35229964133436925</v>
      </c>
    </row>
    <row r="7" spans="1:10" x14ac:dyDescent="0.25">
      <c r="A7" s="6" t="s">
        <v>34</v>
      </c>
      <c r="B7" s="2" t="s">
        <v>28</v>
      </c>
      <c r="C7" s="2" t="s">
        <v>29</v>
      </c>
      <c r="E7" s="2">
        <v>354</v>
      </c>
      <c r="F7" s="2">
        <v>0.4</v>
      </c>
      <c r="G7" s="2">
        <f t="shared" si="0"/>
        <v>146.1</v>
      </c>
      <c r="H7" s="2">
        <f t="shared" si="1"/>
        <v>0.41271186440677965</v>
      </c>
      <c r="I7" s="4">
        <f t="shared" si="2"/>
        <v>0.90985860759872061</v>
      </c>
    </row>
    <row r="8" spans="1:10" x14ac:dyDescent="0.25">
      <c r="A8" s="6" t="s">
        <v>34</v>
      </c>
      <c r="B8" s="2" t="s">
        <v>27</v>
      </c>
      <c r="C8" s="2" t="s">
        <v>30</v>
      </c>
      <c r="E8" s="2">
        <v>3657</v>
      </c>
      <c r="F8" s="2">
        <v>1.4</v>
      </c>
      <c r="G8" s="2">
        <f t="shared" si="0"/>
        <v>511.34999999999997</v>
      </c>
      <c r="H8" s="2">
        <f t="shared" si="1"/>
        <v>0.13982772764561116</v>
      </c>
      <c r="I8" s="4">
        <f t="shared" si="2"/>
        <v>0.30826218616757312</v>
      </c>
    </row>
    <row r="9" spans="1:10" x14ac:dyDescent="0.25">
      <c r="A9" s="6" t="s">
        <v>34</v>
      </c>
      <c r="B9" s="2" t="s">
        <v>28</v>
      </c>
      <c r="C9" s="2" t="s">
        <v>30</v>
      </c>
      <c r="E9" s="2">
        <v>354</v>
      </c>
      <c r="F9" s="2">
        <v>0.3</v>
      </c>
      <c r="G9" s="2">
        <f t="shared" si="0"/>
        <v>109.575</v>
      </c>
      <c r="H9" s="2">
        <f t="shared" si="1"/>
        <v>0.30953389830508476</v>
      </c>
      <c r="I9" s="4">
        <f t="shared" si="2"/>
        <v>0.68239395569904049</v>
      </c>
    </row>
    <row r="10" spans="1:10" x14ac:dyDescent="0.25">
      <c r="A10" s="6" t="s">
        <v>34</v>
      </c>
      <c r="B10" s="2" t="s">
        <v>27</v>
      </c>
      <c r="C10" s="2" t="s">
        <v>31</v>
      </c>
      <c r="E10" s="2">
        <v>3657</v>
      </c>
      <c r="F10" s="2">
        <v>2.7</v>
      </c>
      <c r="G10" s="2">
        <f t="shared" si="0"/>
        <v>986.17500000000007</v>
      </c>
      <c r="H10" s="2">
        <f t="shared" si="1"/>
        <v>0.26966776045939295</v>
      </c>
      <c r="I10" s="4">
        <f t="shared" si="2"/>
        <v>0.59450564475174816</v>
      </c>
    </row>
    <row r="11" spans="1:10" x14ac:dyDescent="0.25">
      <c r="A11" s="6" t="s">
        <v>34</v>
      </c>
      <c r="B11" s="2" t="s">
        <v>28</v>
      </c>
      <c r="C11" s="2" t="s">
        <v>31</v>
      </c>
      <c r="E11" s="2">
        <v>354</v>
      </c>
      <c r="F11" s="2">
        <v>0.7</v>
      </c>
      <c r="G11" s="2">
        <f t="shared" si="0"/>
        <v>255.67499999999998</v>
      </c>
      <c r="H11" s="2">
        <f t="shared" si="1"/>
        <v>0.72224576271186436</v>
      </c>
      <c r="I11" s="4">
        <f t="shared" si="2"/>
        <v>1.5922525632977609</v>
      </c>
    </row>
  </sheetData>
  <hyperlinks>
    <hyperlink ref="A6" r:id="rId1"/>
    <hyperlink ref="A7:A11" r:id="rId2" display="Twin and Ryan Lakes "/>
    <hyperlink ref="A3" r:id="rId3"/>
    <hyperlink ref="A4" r:id="rId4"/>
    <hyperlink ref="A5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of Contents</vt:lpstr>
      <vt:lpstr>Tons</vt:lpstr>
      <vt:lpstr>Pounds</vt:lpstr>
      <vt:lpstr>Kilograms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Trojan</dc:creator>
  <cp:lastModifiedBy>Bosch, Anna</cp:lastModifiedBy>
  <dcterms:created xsi:type="dcterms:W3CDTF">2021-03-03T15:34:49Z</dcterms:created>
  <dcterms:modified xsi:type="dcterms:W3CDTF">2021-03-08T21:01:07Z</dcterms:modified>
</cp:coreProperties>
</file>