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pca.state.mn.us\sdrive\Public\Trojan_Mike.MT\Manual\contracts\Master contract 2\TetraTech\"/>
    </mc:Choice>
  </mc:AlternateContent>
  <xr:revisionPtr revIDLastSave="0" documentId="13_ncr:1_{AEADBE24-C898-481F-86A5-B42E6BA9DA8D}" xr6:coauthVersionLast="47" xr6:coauthVersionMax="47" xr10:uidLastSave="{00000000-0000-0000-0000-000000000000}"/>
  <bookViews>
    <workbookView xWindow="-120" yWindow="-120" windowWidth="29040" windowHeight="15840" activeTab="1" xr2:uid="{2D4D3736-DB91-4D17-AB60-F1921D14FCED}"/>
  </bookViews>
  <sheets>
    <sheet name="Readme" sheetId="2" r:id="rId1"/>
    <sheet name="Calculator"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9" i="1" l="1"/>
  <c r="B39" i="1"/>
  <c r="C38" i="1"/>
  <c r="B38" i="1"/>
  <c r="C37" i="1"/>
  <c r="B37" i="1"/>
  <c r="C36" i="1"/>
  <c r="B36" i="1"/>
  <c r="C35" i="1"/>
  <c r="B35" i="1"/>
  <c r="C34" i="1"/>
  <c r="B34" i="1"/>
  <c r="C33" i="1"/>
  <c r="B33" i="1"/>
  <c r="C32" i="1"/>
  <c r="B32" i="1"/>
  <c r="C31" i="1"/>
  <c r="B31" i="1"/>
  <c r="C30" i="1"/>
  <c r="B30" i="1"/>
  <c r="C29" i="1"/>
  <c r="B29" i="1"/>
  <c r="G10" i="1" l="1"/>
  <c r="F10" i="1"/>
  <c r="C20" i="1"/>
  <c r="E20" i="1" s="1"/>
  <c r="C19" i="1"/>
  <c r="E19" i="1" s="1"/>
  <c r="C18" i="1"/>
  <c r="E18" i="1" s="1"/>
  <c r="C17" i="1"/>
  <c r="C16" i="1"/>
  <c r="E16" i="1" s="1"/>
  <c r="C15" i="1"/>
  <c r="E15" i="1" s="1"/>
  <c r="C14" i="1"/>
  <c r="E14" i="1" s="1"/>
  <c r="C13" i="1"/>
  <c r="E13" i="1" s="1"/>
  <c r="C12" i="1"/>
  <c r="E12" i="1" s="1"/>
  <c r="C11" i="1"/>
  <c r="E11" i="1" s="1"/>
  <c r="C10" i="1"/>
  <c r="E10" i="1" s="1"/>
  <c r="E17" i="1"/>
  <c r="B20" i="1"/>
  <c r="D20" i="1" s="1"/>
  <c r="B19" i="1"/>
  <c r="D19" i="1" s="1"/>
  <c r="B18" i="1"/>
  <c r="D18" i="1" s="1"/>
  <c r="B17" i="1"/>
  <c r="D17" i="1" s="1"/>
  <c r="B16" i="1"/>
  <c r="D16" i="1" s="1"/>
  <c r="B15" i="1"/>
  <c r="D15" i="1" s="1"/>
  <c r="B14" i="1"/>
  <c r="D14" i="1" s="1"/>
  <c r="B13" i="1"/>
  <c r="D13" i="1" s="1"/>
  <c r="B12" i="1"/>
  <c r="D12" i="1" s="1"/>
  <c r="B11" i="1"/>
  <c r="D11" i="1" s="1"/>
  <c r="B10" i="1"/>
  <c r="D10" i="1" s="1"/>
  <c r="G13" i="1" l="1"/>
  <c r="F15" i="1"/>
  <c r="F19" i="1"/>
  <c r="G11" i="1"/>
  <c r="G15" i="1"/>
  <c r="G19" i="1"/>
  <c r="F13" i="1"/>
  <c r="F11" i="1"/>
  <c r="G20" i="1"/>
  <c r="F17" i="1"/>
  <c r="G17" i="1"/>
  <c r="F20" i="1"/>
  <c r="F12" i="1"/>
  <c r="F14" i="1"/>
  <c r="F16" i="1"/>
  <c r="F18" i="1"/>
  <c r="G12" i="1"/>
  <c r="G14" i="1"/>
  <c r="G16" i="1"/>
  <c r="G18" i="1"/>
</calcChain>
</file>

<file path=xl/sharedStrings.xml><?xml version="1.0" encoding="utf-8"?>
<sst xmlns="http://schemas.openxmlformats.org/spreadsheetml/2006/main" count="46" uniqueCount="35">
  <si>
    <t>Condition</t>
  </si>
  <si>
    <t>TP</t>
  </si>
  <si>
    <t>Non-fall collection</t>
  </si>
  <si>
    <t>Variable</t>
  </si>
  <si>
    <t>Fall collection</t>
  </si>
  <si>
    <t>Annual P load (lb/ac/yr)</t>
  </si>
  <si>
    <t>Note(s)</t>
  </si>
  <si>
    <t>User should enter their site information</t>
  </si>
  <si>
    <t>This calculator allows you to determine the reductions in annual phosphorus load (lb/acre/year) and reduction in average annual event mean phosphorus concentration in runoff (mg/L)</t>
  </si>
  <si>
    <t>Description of the calculator tab</t>
  </si>
  <si>
    <t>P in dry material collected (lb/lb)</t>
  </si>
  <si>
    <t>Dry mass collected from sweeping (lbs/ac/yr))</t>
  </si>
  <si>
    <t>Dry mass calculations</t>
  </si>
  <si>
    <t>Percent reduction in annual load</t>
  </si>
  <si>
    <t>Annual load (lb/ac/yr)</t>
  </si>
  <si>
    <t>Average annual P event mean concentration (mg/L)</t>
  </si>
  <si>
    <t>Residential default</t>
  </si>
  <si>
    <t>Average annual event mean concentration (mg/L)</t>
  </si>
  <si>
    <r>
      <t xml:space="preserve">* </t>
    </r>
    <r>
      <rPr>
        <b/>
        <sz val="11"/>
        <color rgb="FFFF0000"/>
        <rFont val="Calibri"/>
        <family val="2"/>
        <scheme val="minor"/>
      </rPr>
      <t>Row 3: P in dry material collected (lb/lb) Fall.</t>
    </r>
    <r>
      <rPr>
        <sz val="11"/>
        <color theme="1"/>
        <rFont val="Calibri"/>
        <family val="2"/>
        <scheme val="minor"/>
      </rPr>
      <t xml:space="preserve"> Enter the total phosphorus concentration, in pounds of phosphorus per pound of material collected, for the fall collection period (leaf drop)</t>
    </r>
  </si>
  <si>
    <r>
      <t xml:space="preserve">* </t>
    </r>
    <r>
      <rPr>
        <b/>
        <sz val="11"/>
        <color rgb="FFFF0000"/>
        <rFont val="Calibri"/>
        <family val="2"/>
        <scheme val="minor"/>
      </rPr>
      <t>Row 4: P in dry material collected (lb/lb) Non-fall.</t>
    </r>
    <r>
      <rPr>
        <sz val="11"/>
        <color theme="1"/>
        <rFont val="Calibri"/>
        <family val="2"/>
        <scheme val="minor"/>
      </rPr>
      <t xml:space="preserve">  Enter the total phosphorus concentration, in pounds of phosphorus per pound of material collected, for the non-fall collection period (outside leaf drop)</t>
    </r>
  </si>
  <si>
    <r>
      <t xml:space="preserve">* </t>
    </r>
    <r>
      <rPr>
        <b/>
        <sz val="11"/>
        <color rgb="FFFF0000"/>
        <rFont val="Calibri"/>
        <family val="2"/>
        <scheme val="minor"/>
      </rPr>
      <t>Row 2: Annual P load (lb/ac/yr).</t>
    </r>
    <r>
      <rPr>
        <sz val="11"/>
        <color theme="1"/>
        <rFont val="Calibri"/>
        <family val="2"/>
        <scheme val="minor"/>
      </rPr>
      <t xml:space="preserve"> Enter the annual total phosphorus load in pounds per acre per year. The default is 1.2 lbs/ac/yr for residential land use</t>
    </r>
  </si>
  <si>
    <r>
      <t xml:space="preserve">* </t>
    </r>
    <r>
      <rPr>
        <b/>
        <sz val="11"/>
        <color rgb="FFFF0000"/>
        <rFont val="Calibri"/>
        <family val="2"/>
        <scheme val="minor"/>
      </rPr>
      <t>Row 5: Average annual P event mean concentration (mg/L).</t>
    </r>
    <r>
      <rPr>
        <sz val="11"/>
        <color theme="1"/>
        <rFont val="Calibri"/>
        <family val="2"/>
        <scheme val="minor"/>
      </rPr>
      <t xml:space="preserve"> Average concentration of total phosphorus, in milligrams per liter, in stormwater runoff. See notes below.</t>
    </r>
  </si>
  <si>
    <r>
      <rPr>
        <sz val="11"/>
        <color theme="1"/>
        <rFont val="Calibri"/>
        <family val="2"/>
        <scheme val="minor"/>
      </rPr>
      <t xml:space="preserve">* </t>
    </r>
    <r>
      <rPr>
        <b/>
        <sz val="11"/>
        <color rgb="FFFF0000"/>
        <rFont val="Calibri"/>
        <family val="2"/>
        <scheme val="minor"/>
      </rPr>
      <t>Column A: Dry mass collected from sweeping (lbs/ac/yr))</t>
    </r>
    <r>
      <rPr>
        <sz val="11"/>
        <rFont val="Calibri"/>
        <family val="2"/>
        <scheme val="minor"/>
      </rPr>
      <t>. Enter the dry mass of material collected from sweeping. We suggest keeping the defaults and extrapolating between values. Note the plots are linked to this data.</t>
    </r>
  </si>
  <si>
    <r>
      <t xml:space="preserve">* </t>
    </r>
    <r>
      <rPr>
        <b/>
        <sz val="11"/>
        <color rgb="FFFF0000"/>
        <rFont val="Calibri"/>
        <family val="2"/>
        <scheme val="minor"/>
      </rPr>
      <t>Columns B and C: Annual load.</t>
    </r>
    <r>
      <rPr>
        <sz val="11"/>
        <rFont val="Calibri"/>
        <family val="2"/>
        <scheme val="minor"/>
      </rPr>
      <t xml:space="preserve"> Annual phsophorus load (lb/ac/yr) for a specific dry mass of material removed (lbs) through sweeping, for fall and non-fall collection.</t>
    </r>
  </si>
  <si>
    <r>
      <t xml:space="preserve">* </t>
    </r>
    <r>
      <rPr>
        <b/>
        <sz val="11"/>
        <color rgb="FFFF0000"/>
        <rFont val="Calibri"/>
        <family val="2"/>
        <scheme val="minor"/>
      </rPr>
      <t>Columns D and E: Annual load reduction</t>
    </r>
    <r>
      <rPr>
        <sz val="11"/>
        <color theme="1"/>
        <rFont val="Calibri"/>
        <family val="2"/>
        <scheme val="minor"/>
      </rPr>
      <t>. Reduction in total phosphorus annual load, as a percent, associated with a dry mass of material removed via street sweeping</t>
    </r>
  </si>
  <si>
    <r>
      <t xml:space="preserve">* </t>
    </r>
    <r>
      <rPr>
        <b/>
        <sz val="11"/>
        <color rgb="FFFF0000"/>
        <rFont val="Calibri"/>
        <family val="2"/>
        <scheme val="minor"/>
      </rPr>
      <t>Column F: Average annual event mean concentration (mg/L)</t>
    </r>
    <r>
      <rPr>
        <sz val="11"/>
        <color theme="1"/>
        <rFont val="Calibri"/>
        <family val="2"/>
        <scheme val="minor"/>
      </rPr>
      <t>. Event mean concentration (emc, in mg/L) of total phosphorus averaged across a year (see Notes)</t>
    </r>
  </si>
  <si>
    <t>NOTES</t>
  </si>
  <si>
    <t>Event mean concentration (emc) can vary significantly during the year. Concentrations are typically highest during leaf drop (fall), with elevated concentrations in late winter and spring during flower and fruit drop</t>
  </si>
  <si>
    <t>Calculations of event mean concentration are considered to decrease linearly with changes in loading rate.</t>
  </si>
  <si>
    <t>The default values for phosphorus content of street sweeping and moisture content are from research conducted by the University of Minnesota</t>
  </si>
  <si>
    <t>Wet mass - dry mass conversions</t>
  </si>
  <si>
    <t>Wet mass collected (lbs)</t>
  </si>
  <si>
    <t>Dry mass collected (lbs)</t>
  </si>
  <si>
    <t>Fall moisture content (%)</t>
  </si>
  <si>
    <t>Non-fall mositure content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</si>
</sst>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8" x14ac:knownFonts="1">
    <font>
      <sz val="11"/>
      <color theme="1"/>
      <name val="Calibri"/>
      <family val="2"/>
      <scheme val="minor"/>
    </font>
    <font>
      <b/>
      <sz val="11"/>
      <color theme="1"/>
      <name val="Calibri"/>
      <family val="2"/>
      <scheme val="minor"/>
    </font>
    <font>
      <b/>
      <sz val="11"/>
      <color rgb="FFFF0000"/>
      <name val="Calibri"/>
      <family val="2"/>
      <scheme val="minor"/>
    </font>
    <font>
      <b/>
      <sz val="14"/>
      <color theme="1"/>
      <name val="Calibri"/>
      <family val="2"/>
      <scheme val="minor"/>
    </font>
    <font>
      <b/>
      <sz val="18"/>
      <color theme="1"/>
      <name val="Calibri"/>
      <family val="2"/>
      <scheme val="minor"/>
    </font>
    <font>
      <b/>
      <sz val="14"/>
      <color rgb="FF0070C0"/>
      <name val="Calibri"/>
      <family val="2"/>
      <scheme val="minor"/>
    </font>
    <font>
      <sz val="11"/>
      <name val="Calibri"/>
      <family val="2"/>
      <scheme val="minor"/>
    </font>
    <font>
      <b/>
      <sz val="16"/>
      <color theme="1"/>
      <name val="Calibri"/>
      <family val="2"/>
      <scheme val="minor"/>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44">
    <xf numFmtId="0" fontId="0" fillId="0" borderId="0" xfId="0"/>
    <xf numFmtId="0" fontId="0" fillId="0" borderId="1" xfId="0" applyBorder="1"/>
    <xf numFmtId="0" fontId="0" fillId="0" borderId="1" xfId="0" applyBorder="1" applyAlignment="1">
      <alignment horizontal="center" vertical="center"/>
    </xf>
    <xf numFmtId="0" fontId="1" fillId="0" borderId="1" xfId="0" applyFont="1" applyBorder="1" applyAlignment="1">
      <alignment horizontal="center" vertical="center"/>
    </xf>
    <xf numFmtId="164" fontId="0" fillId="0" borderId="1" xfId="0" applyNumberFormat="1" applyBorder="1"/>
    <xf numFmtId="0" fontId="0" fillId="0" borderId="1" xfId="0" applyBorder="1" applyAlignment="1">
      <alignment horizontal="center" vertical="center" wrapText="1"/>
    </xf>
    <xf numFmtId="0" fontId="0" fillId="0" borderId="1" xfId="0" applyBorder="1" applyAlignment="1">
      <alignment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 fillId="0" borderId="2" xfId="0" applyFont="1" applyBorder="1" applyAlignment="1">
      <alignment horizontal="center"/>
    </xf>
    <xf numFmtId="0" fontId="1" fillId="0" borderId="3"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center" wrapText="1"/>
    </xf>
    <xf numFmtId="2" fontId="0" fillId="0" borderId="1" xfId="0" applyNumberFormat="1" applyBorder="1" applyAlignment="1">
      <alignment horizontal="center" vertical="center"/>
    </xf>
    <xf numFmtId="164" fontId="0" fillId="0" borderId="1" xfId="0" applyNumberFormat="1" applyBorder="1" applyAlignment="1">
      <alignment horizontal="center" vertical="center"/>
    </xf>
    <xf numFmtId="0" fontId="1" fillId="0" borderId="1" xfId="0" applyFont="1" applyBorder="1"/>
    <xf numFmtId="0" fontId="0" fillId="0" borderId="2" xfId="0" applyBorder="1" applyAlignment="1">
      <alignment horizontal="center" vertical="center" wrapText="1"/>
    </xf>
    <xf numFmtId="0" fontId="0" fillId="0" borderId="3" xfId="0"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165" fontId="0" fillId="0" borderId="1" xfId="0" applyNumberFormat="1" applyBorder="1" applyAlignment="1">
      <alignment horizontal="center" vertical="center"/>
    </xf>
    <xf numFmtId="0" fontId="0" fillId="2" borderId="1" xfId="0" applyFill="1" applyBorder="1"/>
    <xf numFmtId="0" fontId="1"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1" fillId="0" borderId="3" xfId="0" applyFont="1" applyBorder="1" applyAlignment="1">
      <alignment horizontal="center"/>
    </xf>
    <xf numFmtId="0" fontId="2" fillId="0" borderId="3" xfId="0" applyFont="1" applyBorder="1" applyAlignment="1">
      <alignment horizontal="center" wrapText="1"/>
    </xf>
    <xf numFmtId="0" fontId="0" fillId="2" borderId="1" xfId="0" applyFill="1" applyBorder="1" applyAlignment="1">
      <alignment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0" fillId="0" borderId="1" xfId="0" applyBorder="1" applyAlignment="1">
      <alignment horizontal="left" vertical="center" wrapText="1"/>
    </xf>
    <xf numFmtId="0" fontId="4" fillId="0" borderId="1" xfId="0" applyFont="1" applyBorder="1"/>
    <xf numFmtId="0" fontId="5" fillId="0" borderId="1" xfId="0" applyFont="1" applyBorder="1"/>
    <xf numFmtId="0" fontId="2" fillId="0" borderId="1" xfId="0" applyFont="1" applyBorder="1"/>
    <xf numFmtId="0" fontId="7" fillId="0" borderId="2" xfId="0" applyFont="1" applyBorder="1" applyAlignment="1">
      <alignment horizontal="center"/>
    </xf>
    <xf numFmtId="0" fontId="7" fillId="0" borderId="4" xfId="0" applyFont="1" applyBorder="1" applyAlignment="1">
      <alignment horizontal="center"/>
    </xf>
    <xf numFmtId="0" fontId="7" fillId="0" borderId="3" xfId="0" applyFont="1" applyBorder="1" applyAlignment="1">
      <alignment horizontal="center"/>
    </xf>
    <xf numFmtId="0" fontId="0" fillId="0" borderId="3" xfId="0" applyBorder="1"/>
    <xf numFmtId="0" fontId="1" fillId="0" borderId="5" xfId="0" applyFont="1" applyBorder="1" applyAlignment="1">
      <alignment horizontal="center"/>
    </xf>
    <xf numFmtId="0" fontId="1" fillId="0" borderId="6" xfId="0" applyFont="1" applyBorder="1" applyAlignment="1">
      <alignment horizontal="center"/>
    </xf>
    <xf numFmtId="0" fontId="0" fillId="0" borderId="1"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Effect of dry mass collected on TP loading rate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Calculator!$B$9</c:f>
              <c:strCache>
                <c:ptCount val="1"/>
                <c:pt idx="0">
                  <c:v>Fall collection</c:v>
                </c:pt>
              </c:strCache>
            </c:strRef>
          </c:tx>
          <c:spPr>
            <a:ln w="19050" cap="rnd">
              <a:noFill/>
              <a:round/>
            </a:ln>
            <a:effectLst/>
          </c:spPr>
          <c:marker>
            <c:symbol val="circle"/>
            <c:size val="5"/>
            <c:spPr>
              <a:solidFill>
                <a:schemeClr val="accent1"/>
              </a:solidFill>
              <a:ln w="9525">
                <a:solidFill>
                  <a:schemeClr val="accent1"/>
                </a:solidFill>
              </a:ln>
              <a:effectLst/>
            </c:spPr>
          </c:marker>
          <c:xVal>
            <c:numRef>
              <c:f>Calculator!$A$10:$A$20</c:f>
              <c:numCache>
                <c:formatCode>General</c:formatCode>
                <c:ptCount val="11"/>
                <c:pt idx="0">
                  <c:v>0</c:v>
                </c:pt>
                <c:pt idx="1">
                  <c:v>50</c:v>
                </c:pt>
                <c:pt idx="2">
                  <c:v>100</c:v>
                </c:pt>
                <c:pt idx="3">
                  <c:v>150</c:v>
                </c:pt>
                <c:pt idx="4">
                  <c:v>200</c:v>
                </c:pt>
                <c:pt idx="5">
                  <c:v>250</c:v>
                </c:pt>
                <c:pt idx="6">
                  <c:v>300</c:v>
                </c:pt>
                <c:pt idx="7">
                  <c:v>350</c:v>
                </c:pt>
                <c:pt idx="8">
                  <c:v>400</c:v>
                </c:pt>
                <c:pt idx="9">
                  <c:v>450</c:v>
                </c:pt>
                <c:pt idx="10">
                  <c:v>500</c:v>
                </c:pt>
              </c:numCache>
            </c:numRef>
          </c:xVal>
          <c:yVal>
            <c:numRef>
              <c:f>Calculator!$B$10:$B$20</c:f>
              <c:numCache>
                <c:formatCode>0.00</c:formatCode>
                <c:ptCount val="11"/>
                <c:pt idx="0">
                  <c:v>1.2</c:v>
                </c:pt>
                <c:pt idx="1">
                  <c:v>1.1571499999999999</c:v>
                </c:pt>
                <c:pt idx="2">
                  <c:v>1.1143000000000001</c:v>
                </c:pt>
                <c:pt idx="3">
                  <c:v>1.07145</c:v>
                </c:pt>
                <c:pt idx="4">
                  <c:v>1.0286</c:v>
                </c:pt>
                <c:pt idx="5">
                  <c:v>0.9857499999999999</c:v>
                </c:pt>
                <c:pt idx="6">
                  <c:v>0.94289999999999996</c:v>
                </c:pt>
                <c:pt idx="7">
                  <c:v>0.90005000000000002</c:v>
                </c:pt>
                <c:pt idx="8">
                  <c:v>0.85719999999999996</c:v>
                </c:pt>
                <c:pt idx="9">
                  <c:v>0.81434999999999991</c:v>
                </c:pt>
                <c:pt idx="10">
                  <c:v>0.77149999999999996</c:v>
                </c:pt>
              </c:numCache>
            </c:numRef>
          </c:yVal>
          <c:smooth val="0"/>
          <c:extLst>
            <c:ext xmlns:c16="http://schemas.microsoft.com/office/drawing/2014/chart" uri="{C3380CC4-5D6E-409C-BE32-E72D297353CC}">
              <c16:uniqueId val="{00000000-CBE9-4EEB-B18B-25E4DF26D0C8}"/>
            </c:ext>
          </c:extLst>
        </c:ser>
        <c:ser>
          <c:idx val="1"/>
          <c:order val="1"/>
          <c:tx>
            <c:strRef>
              <c:f>Calculator!$C$9</c:f>
              <c:strCache>
                <c:ptCount val="1"/>
                <c:pt idx="0">
                  <c:v>Non-fall collection</c:v>
                </c:pt>
              </c:strCache>
            </c:strRef>
          </c:tx>
          <c:spPr>
            <a:ln w="19050" cap="rnd">
              <a:noFill/>
              <a:round/>
            </a:ln>
            <a:effectLst/>
          </c:spPr>
          <c:marker>
            <c:symbol val="circle"/>
            <c:size val="5"/>
            <c:spPr>
              <a:solidFill>
                <a:schemeClr val="accent2"/>
              </a:solidFill>
              <a:ln w="9525">
                <a:solidFill>
                  <a:schemeClr val="accent2"/>
                </a:solidFill>
              </a:ln>
              <a:effectLst/>
            </c:spPr>
          </c:marker>
          <c:xVal>
            <c:numRef>
              <c:f>Calculator!$A$10:$A$20</c:f>
              <c:numCache>
                <c:formatCode>General</c:formatCode>
                <c:ptCount val="11"/>
                <c:pt idx="0">
                  <c:v>0</c:v>
                </c:pt>
                <c:pt idx="1">
                  <c:v>50</c:v>
                </c:pt>
                <c:pt idx="2">
                  <c:v>100</c:v>
                </c:pt>
                <c:pt idx="3">
                  <c:v>150</c:v>
                </c:pt>
                <c:pt idx="4">
                  <c:v>200</c:v>
                </c:pt>
                <c:pt idx="5">
                  <c:v>250</c:v>
                </c:pt>
                <c:pt idx="6">
                  <c:v>300</c:v>
                </c:pt>
                <c:pt idx="7">
                  <c:v>350</c:v>
                </c:pt>
                <c:pt idx="8">
                  <c:v>400</c:v>
                </c:pt>
                <c:pt idx="9">
                  <c:v>450</c:v>
                </c:pt>
                <c:pt idx="10">
                  <c:v>500</c:v>
                </c:pt>
              </c:numCache>
            </c:numRef>
          </c:xVal>
          <c:yVal>
            <c:numRef>
              <c:f>Calculator!$C$10:$C$20</c:f>
              <c:numCache>
                <c:formatCode>0.00</c:formatCode>
                <c:ptCount val="11"/>
                <c:pt idx="0">
                  <c:v>1.2</c:v>
                </c:pt>
                <c:pt idx="1">
                  <c:v>1.1793199999999999</c:v>
                </c:pt>
                <c:pt idx="2">
                  <c:v>1.1586399999999999</c:v>
                </c:pt>
                <c:pt idx="3">
                  <c:v>1.1379599999999999</c:v>
                </c:pt>
                <c:pt idx="4">
                  <c:v>1.1172800000000001</c:v>
                </c:pt>
                <c:pt idx="5">
                  <c:v>1.0966</c:v>
                </c:pt>
                <c:pt idx="6">
                  <c:v>1.07592</c:v>
                </c:pt>
                <c:pt idx="7">
                  <c:v>1.05524</c:v>
                </c:pt>
                <c:pt idx="8">
                  <c:v>1.0345599999999999</c:v>
                </c:pt>
                <c:pt idx="9">
                  <c:v>1.0138799999999999</c:v>
                </c:pt>
                <c:pt idx="10">
                  <c:v>0.99319999999999997</c:v>
                </c:pt>
              </c:numCache>
            </c:numRef>
          </c:yVal>
          <c:smooth val="0"/>
          <c:extLst>
            <c:ext xmlns:c16="http://schemas.microsoft.com/office/drawing/2014/chart" uri="{C3380CC4-5D6E-409C-BE32-E72D297353CC}">
              <c16:uniqueId val="{00000001-CBE9-4EEB-B18B-25E4DF26D0C8}"/>
            </c:ext>
          </c:extLst>
        </c:ser>
        <c:dLbls>
          <c:showLegendKey val="0"/>
          <c:showVal val="0"/>
          <c:showCatName val="0"/>
          <c:showSerName val="0"/>
          <c:showPercent val="0"/>
          <c:showBubbleSize val="0"/>
        </c:dLbls>
        <c:axId val="1592138464"/>
        <c:axId val="1592135136"/>
      </c:scatterChart>
      <c:valAx>
        <c:axId val="159213846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Dry mass collected (lbs)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2135136"/>
        <c:crosses val="autoZero"/>
        <c:crossBetween val="midCat"/>
      </c:valAx>
      <c:valAx>
        <c:axId val="15921351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a:t>
                </a:r>
                <a:r>
                  <a:rPr lang="en-US" baseline="0"/>
                  <a:t> load (lb/ac/yr)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213846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400050</xdr:colOff>
      <xdr:row>6</xdr:row>
      <xdr:rowOff>120650</xdr:rowOff>
    </xdr:from>
    <xdr:to>
      <xdr:col>17</xdr:col>
      <xdr:colOff>533400</xdr:colOff>
      <xdr:row>20</xdr:row>
      <xdr:rowOff>0</xdr:rowOff>
    </xdr:to>
    <xdr:graphicFrame macro="">
      <xdr:nvGraphicFramePr>
        <xdr:cNvPr id="2" name="Chart 1">
          <a:extLst>
            <a:ext uri="{FF2B5EF4-FFF2-40B4-BE49-F238E27FC236}">
              <a16:creationId xmlns:a16="http://schemas.microsoft.com/office/drawing/2014/main" id="{67E06C53-74B3-4BAE-8AD4-E987A1AC67F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E44FD-34FA-41C5-B288-9E86D88BE021}">
  <dimension ref="A1:A17"/>
  <sheetViews>
    <sheetView workbookViewId="0">
      <selection activeCell="A18" sqref="A18"/>
    </sheetView>
  </sheetViews>
  <sheetFormatPr defaultRowHeight="15" x14ac:dyDescent="0.25"/>
  <cols>
    <col min="1" max="1" width="211" style="1" customWidth="1"/>
    <col min="2" max="3" width="11.140625" style="1" customWidth="1"/>
    <col min="4" max="16384" width="9.140625" style="1"/>
  </cols>
  <sheetData>
    <row r="1" spans="1:1" ht="18.75" x14ac:dyDescent="0.3">
      <c r="A1" s="35" t="s">
        <v>8</v>
      </c>
    </row>
    <row r="3" spans="1:1" ht="23.25" x14ac:dyDescent="0.35">
      <c r="A3" s="34" t="s">
        <v>9</v>
      </c>
    </row>
    <row r="4" spans="1:1" x14ac:dyDescent="0.25">
      <c r="A4" s="33" t="s">
        <v>20</v>
      </c>
    </row>
    <row r="5" spans="1:1" x14ac:dyDescent="0.25">
      <c r="A5" s="33" t="s">
        <v>18</v>
      </c>
    </row>
    <row r="6" spans="1:1" x14ac:dyDescent="0.25">
      <c r="A6" s="33" t="s">
        <v>19</v>
      </c>
    </row>
    <row r="7" spans="1:1" x14ac:dyDescent="0.25">
      <c r="A7" s="33" t="s">
        <v>21</v>
      </c>
    </row>
    <row r="9" spans="1:1" x14ac:dyDescent="0.25">
      <c r="A9" s="36" t="s">
        <v>22</v>
      </c>
    </row>
    <row r="10" spans="1:1" x14ac:dyDescent="0.25">
      <c r="A10" s="1" t="s">
        <v>23</v>
      </c>
    </row>
    <row r="11" spans="1:1" x14ac:dyDescent="0.25">
      <c r="A11" s="1" t="s">
        <v>24</v>
      </c>
    </row>
    <row r="12" spans="1:1" x14ac:dyDescent="0.25">
      <c r="A12" s="1" t="s">
        <v>25</v>
      </c>
    </row>
    <row r="14" spans="1:1" x14ac:dyDescent="0.25">
      <c r="A14" s="15" t="s">
        <v>26</v>
      </c>
    </row>
    <row r="15" spans="1:1" x14ac:dyDescent="0.25">
      <c r="A15" s="1" t="s">
        <v>27</v>
      </c>
    </row>
    <row r="16" spans="1:1" x14ac:dyDescent="0.25">
      <c r="A16" s="1" t="s">
        <v>28</v>
      </c>
    </row>
    <row r="17" spans="1:1" x14ac:dyDescent="0.25">
      <c r="A17" s="1" t="s">
        <v>29</v>
      </c>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337EB-A2EA-4C38-A61E-60B4C00A64BC}">
  <dimension ref="A1:J45"/>
  <sheetViews>
    <sheetView tabSelected="1" workbookViewId="0">
      <selection activeCell="C5" sqref="C5"/>
    </sheetView>
  </sheetViews>
  <sheetFormatPr defaultColWidth="8.7109375" defaultRowHeight="15" x14ac:dyDescent="0.25"/>
  <cols>
    <col min="1" max="4" width="24.140625" style="1" customWidth="1"/>
    <col min="5" max="6" width="17.5703125" style="1" customWidth="1"/>
    <col min="7" max="7" width="20.140625" style="1" customWidth="1"/>
    <col min="8" max="8" width="2.28515625" style="1" customWidth="1"/>
    <col min="9" max="16384" width="8.7109375" style="1"/>
  </cols>
  <sheetData>
    <row r="1" spans="1:8" x14ac:dyDescent="0.25">
      <c r="A1" s="3" t="s">
        <v>3</v>
      </c>
      <c r="B1" s="3" t="s">
        <v>1</v>
      </c>
      <c r="C1" s="3" t="s">
        <v>0</v>
      </c>
      <c r="D1" s="9" t="s">
        <v>6</v>
      </c>
      <c r="E1" s="10"/>
      <c r="F1" s="26"/>
      <c r="G1" s="26"/>
      <c r="H1" s="23"/>
    </row>
    <row r="2" spans="1:8" s="6" customFormat="1" ht="30" x14ac:dyDescent="0.25">
      <c r="A2" s="5" t="s">
        <v>5</v>
      </c>
      <c r="B2" s="5">
        <v>1.2</v>
      </c>
      <c r="C2" s="5" t="s">
        <v>16</v>
      </c>
      <c r="D2" s="11" t="s">
        <v>7</v>
      </c>
      <c r="E2" s="12"/>
      <c r="F2" s="27"/>
      <c r="G2" s="27"/>
      <c r="H2" s="28"/>
    </row>
    <row r="3" spans="1:8" s="6" customFormat="1" ht="30" x14ac:dyDescent="0.25">
      <c r="A3" s="5" t="s">
        <v>10</v>
      </c>
      <c r="B3" s="5">
        <v>8.5700000000000001E-4</v>
      </c>
      <c r="C3" s="5" t="s">
        <v>4</v>
      </c>
      <c r="D3" s="7"/>
      <c r="E3" s="8"/>
      <c r="F3" s="17"/>
      <c r="G3" s="17"/>
      <c r="H3" s="28"/>
    </row>
    <row r="4" spans="1:8" s="6" customFormat="1" ht="30" x14ac:dyDescent="0.25">
      <c r="A4" s="5" t="s">
        <v>10</v>
      </c>
      <c r="B4" s="5">
        <v>4.1360000000000002E-4</v>
      </c>
      <c r="C4" s="5" t="s">
        <v>2</v>
      </c>
      <c r="D4" s="7"/>
      <c r="E4" s="8"/>
      <c r="F4" s="17"/>
      <c r="G4" s="17"/>
      <c r="H4" s="28"/>
    </row>
    <row r="5" spans="1:8" s="6" customFormat="1" ht="45" x14ac:dyDescent="0.25">
      <c r="A5" s="5" t="s">
        <v>15</v>
      </c>
      <c r="B5" s="5">
        <v>0.32500000000000001</v>
      </c>
      <c r="C5" s="5" t="s">
        <v>16</v>
      </c>
      <c r="D5" s="11" t="s">
        <v>7</v>
      </c>
      <c r="E5" s="12"/>
      <c r="F5" s="17"/>
      <c r="G5" s="17"/>
      <c r="H5" s="28"/>
    </row>
    <row r="6" spans="1:8" s="6" customFormat="1" x14ac:dyDescent="0.25">
      <c r="A6" s="5"/>
      <c r="B6" s="5"/>
      <c r="C6" s="5"/>
      <c r="D6" s="16"/>
      <c r="E6" s="17"/>
      <c r="F6" s="17"/>
      <c r="G6" s="17"/>
      <c r="H6" s="28"/>
    </row>
    <row r="7" spans="1:8" s="6" customFormat="1" ht="18.75" x14ac:dyDescent="0.25">
      <c r="A7" s="20" t="s">
        <v>12</v>
      </c>
      <c r="B7" s="21"/>
      <c r="C7" s="21"/>
      <c r="D7" s="21"/>
      <c r="E7" s="21"/>
      <c r="F7" s="21"/>
      <c r="G7" s="21"/>
      <c r="H7" s="21"/>
    </row>
    <row r="8" spans="1:8" s="6" customFormat="1" ht="37.5" customHeight="1" x14ac:dyDescent="0.25">
      <c r="B8" s="29" t="s">
        <v>14</v>
      </c>
      <c r="C8" s="30"/>
      <c r="D8" s="31" t="s">
        <v>13</v>
      </c>
      <c r="E8" s="32"/>
      <c r="F8" s="31" t="s">
        <v>17</v>
      </c>
      <c r="G8" s="32"/>
      <c r="H8" s="28"/>
    </row>
    <row r="9" spans="1:8" s="19" customFormat="1" ht="45" x14ac:dyDescent="0.25">
      <c r="A9" s="18" t="s">
        <v>11</v>
      </c>
      <c r="B9" s="18" t="s">
        <v>4</v>
      </c>
      <c r="C9" s="18" t="s">
        <v>2</v>
      </c>
      <c r="D9" s="18" t="s">
        <v>4</v>
      </c>
      <c r="E9" s="18" t="s">
        <v>2</v>
      </c>
      <c r="F9" s="18" t="s">
        <v>4</v>
      </c>
      <c r="G9" s="18" t="s">
        <v>2</v>
      </c>
      <c r="H9" s="24"/>
    </row>
    <row r="10" spans="1:8" x14ac:dyDescent="0.25">
      <c r="A10" s="2">
        <v>0</v>
      </c>
      <c r="B10" s="13">
        <f>($B$2-($A10*$B$3))</f>
        <v>1.2</v>
      </c>
      <c r="C10" s="13">
        <f>($B$2-($A10*$B$4))</f>
        <v>1.2</v>
      </c>
      <c r="D10" s="22">
        <f t="shared" ref="D10:D20" si="0">(($B$2-B10)/$B$2)*100</f>
        <v>0</v>
      </c>
      <c r="E10" s="22">
        <f t="shared" ref="E10:E20" si="1">(($B$2-C10)/$B$2)*100</f>
        <v>0</v>
      </c>
      <c r="F10" s="14">
        <f>B5</f>
        <v>0.32500000000000001</v>
      </c>
      <c r="G10" s="14">
        <f>B5</f>
        <v>0.32500000000000001</v>
      </c>
      <c r="H10" s="25"/>
    </row>
    <row r="11" spans="1:8" x14ac:dyDescent="0.25">
      <c r="A11" s="2">
        <v>50</v>
      </c>
      <c r="B11" s="13">
        <f t="shared" ref="B11:C20" si="2">($B$2-($A11*$B$3))</f>
        <v>1.1571499999999999</v>
      </c>
      <c r="C11" s="13">
        <f t="shared" ref="C11:C20" si="3">($B$2-($A11*$B$4))</f>
        <v>1.1793199999999999</v>
      </c>
      <c r="D11" s="22">
        <f>(($B$2-B11)/$B$2)*100</f>
        <v>3.5708333333333382</v>
      </c>
      <c r="E11" s="22">
        <f t="shared" si="1"/>
        <v>1.723333333333336</v>
      </c>
      <c r="F11" s="14">
        <f>$F$10-($F$10*0.01*D11)</f>
        <v>0.31339479166666667</v>
      </c>
      <c r="G11" s="14">
        <f t="shared" ref="G11:G20" si="4">$F$10-($F$10*0.01*E11)</f>
        <v>0.31939916666666668</v>
      </c>
      <c r="H11" s="25"/>
    </row>
    <row r="12" spans="1:8" x14ac:dyDescent="0.25">
      <c r="A12" s="2">
        <v>100</v>
      </c>
      <c r="B12" s="13">
        <f t="shared" si="2"/>
        <v>1.1143000000000001</v>
      </c>
      <c r="C12" s="13">
        <f t="shared" si="3"/>
        <v>1.1586399999999999</v>
      </c>
      <c r="D12" s="22">
        <f t="shared" ref="D12:D20" si="5">(($B$2-B12)/$B$2)*100</f>
        <v>7.1416666666666568</v>
      </c>
      <c r="E12" s="22">
        <f t="shared" si="1"/>
        <v>3.4466666666666721</v>
      </c>
      <c r="F12" s="14">
        <f t="shared" ref="F12:F20" si="6">$F$10-($F$10*0.01*D12)</f>
        <v>0.30178958333333339</v>
      </c>
      <c r="G12" s="14">
        <f t="shared" si="4"/>
        <v>0.31379833333333335</v>
      </c>
      <c r="H12" s="25"/>
    </row>
    <row r="13" spans="1:8" x14ac:dyDescent="0.25">
      <c r="A13" s="2">
        <v>150</v>
      </c>
      <c r="B13" s="13">
        <f t="shared" si="2"/>
        <v>1.07145</v>
      </c>
      <c r="C13" s="13">
        <f t="shared" si="3"/>
        <v>1.1379599999999999</v>
      </c>
      <c r="D13" s="22">
        <f t="shared" si="5"/>
        <v>10.712499999999995</v>
      </c>
      <c r="E13" s="22">
        <f t="shared" si="1"/>
        <v>5.1700000000000079</v>
      </c>
      <c r="F13" s="14">
        <f t="shared" si="6"/>
        <v>0.29018437500000005</v>
      </c>
      <c r="G13" s="14">
        <f t="shared" si="4"/>
        <v>0.30819750000000001</v>
      </c>
      <c r="H13" s="25"/>
    </row>
    <row r="14" spans="1:8" x14ac:dyDescent="0.25">
      <c r="A14" s="2">
        <v>200</v>
      </c>
      <c r="B14" s="13">
        <f t="shared" si="2"/>
        <v>1.0286</v>
      </c>
      <c r="C14" s="13">
        <f t="shared" si="3"/>
        <v>1.1172800000000001</v>
      </c>
      <c r="D14" s="22">
        <f t="shared" si="5"/>
        <v>14.283333333333333</v>
      </c>
      <c r="E14" s="22">
        <f t="shared" si="1"/>
        <v>6.8933333333333264</v>
      </c>
      <c r="F14" s="14">
        <f t="shared" si="6"/>
        <v>0.27857916666666666</v>
      </c>
      <c r="G14" s="14">
        <f t="shared" si="4"/>
        <v>0.30259666666666668</v>
      </c>
      <c r="H14" s="25"/>
    </row>
    <row r="15" spans="1:8" x14ac:dyDescent="0.25">
      <c r="A15" s="2">
        <v>250</v>
      </c>
      <c r="B15" s="13">
        <f t="shared" si="2"/>
        <v>0.9857499999999999</v>
      </c>
      <c r="C15" s="13">
        <f t="shared" si="3"/>
        <v>1.0966</v>
      </c>
      <c r="D15" s="22">
        <f t="shared" si="5"/>
        <v>17.854166666666671</v>
      </c>
      <c r="E15" s="22">
        <f t="shared" si="1"/>
        <v>8.6166666666666618</v>
      </c>
      <c r="F15" s="14">
        <f t="shared" si="6"/>
        <v>0.26697395833333332</v>
      </c>
      <c r="G15" s="14">
        <f t="shared" si="4"/>
        <v>0.29699583333333335</v>
      </c>
      <c r="H15" s="25"/>
    </row>
    <row r="16" spans="1:8" x14ac:dyDescent="0.25">
      <c r="A16" s="2">
        <v>300</v>
      </c>
      <c r="B16" s="13">
        <f t="shared" si="2"/>
        <v>0.94289999999999996</v>
      </c>
      <c r="C16" s="13">
        <f t="shared" si="3"/>
        <v>1.07592</v>
      </c>
      <c r="D16" s="22">
        <f t="shared" si="5"/>
        <v>21.425000000000001</v>
      </c>
      <c r="E16" s="22">
        <f t="shared" si="1"/>
        <v>10.339999999999998</v>
      </c>
      <c r="F16" s="14">
        <f t="shared" si="6"/>
        <v>0.25536875000000003</v>
      </c>
      <c r="G16" s="14">
        <f t="shared" si="4"/>
        <v>0.29139500000000002</v>
      </c>
      <c r="H16" s="25"/>
    </row>
    <row r="17" spans="1:10" x14ac:dyDescent="0.25">
      <c r="A17" s="2">
        <v>350</v>
      </c>
      <c r="B17" s="13">
        <f t="shared" si="2"/>
        <v>0.90005000000000002</v>
      </c>
      <c r="C17" s="13">
        <f t="shared" si="3"/>
        <v>1.05524</v>
      </c>
      <c r="D17" s="22">
        <f t="shared" si="5"/>
        <v>24.99583333333333</v>
      </c>
      <c r="E17" s="22">
        <f t="shared" si="1"/>
        <v>12.063333333333334</v>
      </c>
      <c r="F17" s="14">
        <f t="shared" si="6"/>
        <v>0.24376354166666669</v>
      </c>
      <c r="G17" s="14">
        <f t="shared" si="4"/>
        <v>0.28579416666666668</v>
      </c>
      <c r="H17" s="25"/>
    </row>
    <row r="18" spans="1:10" x14ac:dyDescent="0.25">
      <c r="A18" s="2">
        <v>400</v>
      </c>
      <c r="B18" s="13">
        <f t="shared" si="2"/>
        <v>0.85719999999999996</v>
      </c>
      <c r="C18" s="13">
        <f t="shared" si="3"/>
        <v>1.0345599999999999</v>
      </c>
      <c r="D18" s="22">
        <f t="shared" si="5"/>
        <v>28.566666666666666</v>
      </c>
      <c r="E18" s="22">
        <f t="shared" si="1"/>
        <v>13.786666666666669</v>
      </c>
      <c r="F18" s="14">
        <f t="shared" si="6"/>
        <v>0.23215833333333336</v>
      </c>
      <c r="G18" s="14">
        <f t="shared" si="4"/>
        <v>0.28019333333333335</v>
      </c>
      <c r="H18" s="25"/>
    </row>
    <row r="19" spans="1:10" x14ac:dyDescent="0.25">
      <c r="A19" s="2">
        <v>450</v>
      </c>
      <c r="B19" s="13">
        <f t="shared" si="2"/>
        <v>0.81434999999999991</v>
      </c>
      <c r="C19" s="13">
        <f t="shared" si="3"/>
        <v>1.0138799999999999</v>
      </c>
      <c r="D19" s="22">
        <f t="shared" si="5"/>
        <v>32.13750000000001</v>
      </c>
      <c r="E19" s="22">
        <f t="shared" si="1"/>
        <v>15.510000000000007</v>
      </c>
      <c r="F19" s="14">
        <f t="shared" si="6"/>
        <v>0.22055312499999996</v>
      </c>
      <c r="G19" s="14">
        <f t="shared" si="4"/>
        <v>0.27459249999999996</v>
      </c>
      <c r="H19" s="25"/>
    </row>
    <row r="20" spans="1:10" x14ac:dyDescent="0.25">
      <c r="A20" s="2">
        <v>500</v>
      </c>
      <c r="B20" s="13">
        <f t="shared" si="2"/>
        <v>0.77149999999999996</v>
      </c>
      <c r="C20" s="13">
        <f t="shared" si="3"/>
        <v>0.99319999999999997</v>
      </c>
      <c r="D20" s="22">
        <f t="shared" si="5"/>
        <v>35.708333333333336</v>
      </c>
      <c r="E20" s="22">
        <f t="shared" si="1"/>
        <v>17.233333333333334</v>
      </c>
      <c r="F20" s="14">
        <f t="shared" si="6"/>
        <v>0.20894791666666668</v>
      </c>
      <c r="G20" s="14">
        <f t="shared" si="4"/>
        <v>0.26899166666666668</v>
      </c>
      <c r="H20" s="25"/>
    </row>
    <row r="21" spans="1:10" x14ac:dyDescent="0.25">
      <c r="H21" s="23"/>
      <c r="I21" s="4"/>
      <c r="J21" s="4"/>
    </row>
    <row r="22" spans="1:10" x14ac:dyDescent="0.25">
      <c r="H22" s="23"/>
    </row>
    <row r="23" spans="1:10" ht="21" x14ac:dyDescent="0.35">
      <c r="A23" s="37" t="s">
        <v>30</v>
      </c>
      <c r="B23" s="38"/>
      <c r="C23" s="38"/>
      <c r="D23" s="39"/>
      <c r="H23" s="23"/>
    </row>
    <row r="24" spans="1:10" x14ac:dyDescent="0.25">
      <c r="A24" s="1" t="s">
        <v>33</v>
      </c>
      <c r="B24" s="1">
        <v>90.46</v>
      </c>
      <c r="H24" s="23"/>
    </row>
    <row r="25" spans="1:10" ht="30" x14ac:dyDescent="0.25">
      <c r="A25" s="6" t="s">
        <v>34</v>
      </c>
      <c r="B25" s="1">
        <v>27.76</v>
      </c>
      <c r="D25" s="40"/>
      <c r="H25" s="23"/>
    </row>
    <row r="26" spans="1:10" x14ac:dyDescent="0.25">
      <c r="D26" s="40"/>
      <c r="H26" s="23"/>
    </row>
    <row r="27" spans="1:10" x14ac:dyDescent="0.25">
      <c r="A27" s="41" t="s">
        <v>31</v>
      </c>
      <c r="B27" s="9" t="s">
        <v>32</v>
      </c>
      <c r="C27" s="10"/>
      <c r="G27" s="43"/>
      <c r="H27" s="23"/>
    </row>
    <row r="28" spans="1:10" x14ac:dyDescent="0.25">
      <c r="A28" s="42"/>
      <c r="B28" s="18" t="s">
        <v>4</v>
      </c>
      <c r="C28" s="18" t="s">
        <v>2</v>
      </c>
      <c r="G28" s="43"/>
      <c r="H28" s="23"/>
    </row>
    <row r="29" spans="1:10" x14ac:dyDescent="0.25">
      <c r="A29" s="2">
        <v>0</v>
      </c>
      <c r="B29" s="2">
        <f>A29-(A29*$B$24/100)</f>
        <v>0</v>
      </c>
      <c r="C29" s="2">
        <f>A29-(A29*$B$25/100)</f>
        <v>0</v>
      </c>
      <c r="G29" s="43"/>
      <c r="H29" s="23"/>
    </row>
    <row r="30" spans="1:10" x14ac:dyDescent="0.25">
      <c r="A30" s="2">
        <v>100</v>
      </c>
      <c r="B30" s="2">
        <f t="shared" ref="B30:B39" si="7">A30-(A30*$B$24/100)</f>
        <v>9.5400000000000063</v>
      </c>
      <c r="C30" s="2">
        <f t="shared" ref="C30:C39" si="8">A30-(A30*$B$25/100)</f>
        <v>72.239999999999995</v>
      </c>
      <c r="G30" s="43"/>
      <c r="H30" s="23"/>
    </row>
    <row r="31" spans="1:10" x14ac:dyDescent="0.25">
      <c r="A31" s="2">
        <v>200</v>
      </c>
      <c r="B31" s="2">
        <f t="shared" si="7"/>
        <v>19.080000000000013</v>
      </c>
      <c r="C31" s="2">
        <f t="shared" si="8"/>
        <v>144.47999999999999</v>
      </c>
      <c r="G31" s="43"/>
      <c r="H31" s="23"/>
    </row>
    <row r="32" spans="1:10" x14ac:dyDescent="0.25">
      <c r="A32" s="2">
        <v>300</v>
      </c>
      <c r="B32" s="2">
        <f t="shared" si="7"/>
        <v>28.620000000000061</v>
      </c>
      <c r="C32" s="2">
        <f t="shared" si="8"/>
        <v>216.72</v>
      </c>
      <c r="G32" s="43"/>
      <c r="H32" s="23"/>
    </row>
    <row r="33" spans="1:8" x14ac:dyDescent="0.25">
      <c r="A33" s="2">
        <v>400</v>
      </c>
      <c r="B33" s="2">
        <f t="shared" si="7"/>
        <v>38.160000000000025</v>
      </c>
      <c r="C33" s="2">
        <f t="shared" si="8"/>
        <v>288.95999999999998</v>
      </c>
      <c r="G33" s="43"/>
      <c r="H33" s="23"/>
    </row>
    <row r="34" spans="1:8" x14ac:dyDescent="0.25">
      <c r="A34" s="2">
        <v>500</v>
      </c>
      <c r="B34" s="2">
        <f t="shared" si="7"/>
        <v>47.699999999999989</v>
      </c>
      <c r="C34" s="2">
        <f t="shared" si="8"/>
        <v>361.2</v>
      </c>
      <c r="G34" s="43"/>
      <c r="H34" s="23"/>
    </row>
    <row r="35" spans="1:8" x14ac:dyDescent="0.25">
      <c r="A35" s="2">
        <v>600</v>
      </c>
      <c r="B35" s="2">
        <f t="shared" si="7"/>
        <v>57.240000000000123</v>
      </c>
      <c r="C35" s="2">
        <f t="shared" si="8"/>
        <v>433.44</v>
      </c>
      <c r="G35" s="43"/>
      <c r="H35" s="23"/>
    </row>
    <row r="36" spans="1:8" x14ac:dyDescent="0.25">
      <c r="A36" s="2">
        <v>700</v>
      </c>
      <c r="B36" s="2">
        <f t="shared" si="7"/>
        <v>66.780000000000086</v>
      </c>
      <c r="C36" s="2">
        <f t="shared" si="8"/>
        <v>505.68</v>
      </c>
      <c r="G36" s="43"/>
      <c r="H36" s="23"/>
    </row>
    <row r="37" spans="1:8" x14ac:dyDescent="0.25">
      <c r="A37" s="2">
        <v>800</v>
      </c>
      <c r="B37" s="2">
        <f t="shared" si="7"/>
        <v>76.32000000000005</v>
      </c>
      <c r="C37" s="2">
        <f t="shared" si="8"/>
        <v>577.91999999999996</v>
      </c>
      <c r="G37" s="43"/>
      <c r="H37" s="23"/>
    </row>
    <row r="38" spans="1:8" x14ac:dyDescent="0.25">
      <c r="A38" s="2">
        <v>900</v>
      </c>
      <c r="B38" s="2">
        <f t="shared" si="7"/>
        <v>85.860000000000014</v>
      </c>
      <c r="C38" s="2">
        <f t="shared" si="8"/>
        <v>650.16</v>
      </c>
      <c r="G38" s="43"/>
      <c r="H38" s="23"/>
    </row>
    <row r="39" spans="1:8" x14ac:dyDescent="0.25">
      <c r="A39" s="2">
        <v>1000</v>
      </c>
      <c r="B39" s="2">
        <f t="shared" si="7"/>
        <v>95.399999999999977</v>
      </c>
      <c r="C39" s="2">
        <f t="shared" si="8"/>
        <v>722.4</v>
      </c>
      <c r="G39" s="43"/>
      <c r="H39" s="23"/>
    </row>
    <row r="40" spans="1:8" x14ac:dyDescent="0.25">
      <c r="H40" s="23"/>
    </row>
    <row r="41" spans="1:8" x14ac:dyDescent="0.25">
      <c r="H41" s="23"/>
    </row>
    <row r="42" spans="1:8" x14ac:dyDescent="0.25">
      <c r="H42" s="23"/>
    </row>
    <row r="43" spans="1:8" x14ac:dyDescent="0.25">
      <c r="H43" s="23"/>
    </row>
    <row r="44" spans="1:8" x14ac:dyDescent="0.25">
      <c r="H44" s="23"/>
    </row>
    <row r="45" spans="1:8" x14ac:dyDescent="0.25">
      <c r="H45" s="23"/>
    </row>
  </sheetData>
  <mergeCells count="12">
    <mergeCell ref="F8:G8"/>
    <mergeCell ref="B27:C27"/>
    <mergeCell ref="A23:D23"/>
    <mergeCell ref="A27:A28"/>
    <mergeCell ref="B8:C8"/>
    <mergeCell ref="D8:E8"/>
    <mergeCell ref="D5:E5"/>
    <mergeCell ref="D1:E1"/>
    <mergeCell ref="D2:E2"/>
    <mergeCell ref="D3:E3"/>
    <mergeCell ref="D4:E4"/>
    <mergeCell ref="A7:H7"/>
  </mergeCells>
  <pageMargins left="0.7" right="0.7" top="0.75" bottom="0.75" header="0.3" footer="0.3"/>
  <pageSetup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Readme</vt:lpstr>
      <vt:lpstr>Calculator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Trojan</dc:creator>
  <cp:lastModifiedBy>Trojan, Mike</cp:lastModifiedBy>
  <dcterms:created xsi:type="dcterms:W3CDTF">2021-03-22T21:45:16Z</dcterms:created>
  <dcterms:modified xsi:type="dcterms:W3CDTF">2022-08-24T20:26:52Z</dcterms:modified>
</cp:coreProperties>
</file>