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4385" yWindow="0" windowWidth="14430" windowHeight="12855" tabRatio="869"/>
  </bookViews>
  <sheets>
    <sheet name="MPCA estimator" sheetId="6" r:id="rId1"/>
    <sheet name="Input values for MPCA estimator" sheetId="7" r:id="rId2"/>
  </sheets>
  <definedNames>
    <definedName name="_">#REF!</definedName>
    <definedName name="BMP_improvement_enhancement_retrofitting">#REF!</definedName>
    <definedName name="BMP_ownership">#REF!</definedName>
    <definedName name="Chemical_treatment_of_stormwater">#REF!</definedName>
    <definedName name="Constructed_basin">#REF!</definedName>
    <definedName name="Coordinate">#REF!</definedName>
    <definedName name="Coordinate_system">#REF!</definedName>
    <definedName name="Date_when_BMP_was_implemented">#REF!+#REF!</definedName>
    <definedName name="Date_when_BMP_was_implemented__yyyy">#REF!</definedName>
    <definedName name="Eliminate_illicit_discharge_connection">#REF!</definedName>
    <definedName name="Enhanced_road_salt_management">#REF!</definedName>
    <definedName name="Establish_ordinance">#REF!</definedName>
    <definedName name="Filter">#REF!</definedName>
    <definedName name="Impervious_disconnection">#REF!</definedName>
    <definedName name="Improved_lawn_turf_vegetation_soil_practices">#REF!</definedName>
    <definedName name="Infiltrator">#REF!</definedName>
    <definedName name="Manufactured_device">#REF!</definedName>
    <definedName name="Phosphorus_removal__fraction">'Input values for MPCA estimator'!$B$2:$B$3</definedName>
    <definedName name="Stormwater_reuse">#REF!</definedName>
    <definedName name="Supplemental_employee_education_training">#REF!</definedName>
    <definedName name="Supplemental_public_education_outreach">#REF!</definedName>
    <definedName name="Supplemental_street_sweeping">#REF!</definedName>
    <definedName name="Swale_or_strip">#REF!</definedName>
  </definedNames>
  <calcPr calcId="145621"/>
  <customWorkbookViews>
    <customWorkbookView name="Trojan, Mike - Personal View" guid="{368C94F2-41A9-42B3-9955-8DFDB05BC2A2}" mergeInterval="0" personalView="1" maximized="1" windowWidth="1280" windowHeight="802" activeSheetId="2"/>
  </customWorkbookViews>
</workbook>
</file>

<file path=xl/calcChain.xml><?xml version="1.0" encoding="utf-8"?>
<calcChain xmlns="http://schemas.openxmlformats.org/spreadsheetml/2006/main">
  <c r="D23" i="7" l="1"/>
  <c r="D22" i="7"/>
  <c r="D21" i="7"/>
  <c r="D20" i="7"/>
  <c r="D19" i="7"/>
  <c r="D18" i="7"/>
  <c r="D17" i="7"/>
  <c r="D16" i="7"/>
  <c r="D15" i="7"/>
  <c r="D14" i="7"/>
  <c r="K100" i="6"/>
  <c r="J100" i="6"/>
  <c r="I100" i="6"/>
  <c r="H100" i="6"/>
  <c r="G100" i="6"/>
  <c r="F100" i="6"/>
  <c r="E100" i="6"/>
  <c r="D100" i="6"/>
  <c r="C100" i="6"/>
  <c r="B100" i="6"/>
  <c r="K99" i="6"/>
  <c r="J99" i="6"/>
  <c r="I99" i="6"/>
  <c r="H99" i="6"/>
  <c r="G99" i="6"/>
  <c r="F99" i="6"/>
  <c r="E99" i="6"/>
  <c r="D99" i="6"/>
  <c r="C99" i="6"/>
  <c r="B99" i="6"/>
  <c r="J98" i="6"/>
  <c r="I98" i="6"/>
  <c r="H98" i="6"/>
  <c r="G98" i="6"/>
  <c r="F98" i="6"/>
  <c r="E98" i="6"/>
  <c r="D98" i="6"/>
  <c r="C98" i="6"/>
  <c r="B98" i="6"/>
  <c r="M97" i="6"/>
  <c r="L97" i="6"/>
  <c r="A97" i="6"/>
  <c r="M96" i="6"/>
  <c r="L96" i="6"/>
  <c r="A96" i="6"/>
  <c r="M95" i="6"/>
  <c r="L95" i="6"/>
  <c r="A95" i="6"/>
  <c r="M94" i="6"/>
  <c r="L94" i="6"/>
  <c r="M93" i="6"/>
  <c r="L93" i="6"/>
  <c r="M92" i="6"/>
  <c r="L92" i="6"/>
  <c r="M91" i="6"/>
  <c r="L91" i="6"/>
  <c r="M90" i="6"/>
  <c r="L90" i="6"/>
  <c r="M89" i="6"/>
  <c r="L89" i="6"/>
  <c r="M88" i="6"/>
  <c r="L88" i="6"/>
  <c r="M87" i="6"/>
  <c r="L87" i="6"/>
  <c r="M86" i="6"/>
  <c r="L86" i="6"/>
  <c r="K79" i="6"/>
  <c r="J79" i="6"/>
  <c r="I79" i="6"/>
  <c r="H79" i="6"/>
  <c r="G79" i="6"/>
  <c r="F79" i="6"/>
  <c r="E79" i="6"/>
  <c r="D79" i="6"/>
  <c r="C79" i="6"/>
  <c r="B79" i="6"/>
  <c r="K78" i="6"/>
  <c r="J78" i="6"/>
  <c r="I78" i="6"/>
  <c r="H78" i="6"/>
  <c r="G78" i="6"/>
  <c r="F78" i="6"/>
  <c r="E78" i="6"/>
  <c r="D78" i="6"/>
  <c r="C78" i="6"/>
  <c r="B78" i="6"/>
  <c r="J77" i="6"/>
  <c r="I77" i="6"/>
  <c r="H77" i="6"/>
  <c r="G77" i="6"/>
  <c r="F77" i="6"/>
  <c r="E77" i="6"/>
  <c r="D77" i="6"/>
  <c r="C77" i="6"/>
  <c r="B77" i="6"/>
  <c r="M76" i="6"/>
  <c r="L76" i="6"/>
  <c r="A76" i="6"/>
  <c r="M75" i="6"/>
  <c r="L75" i="6"/>
  <c r="A75" i="6"/>
  <c r="M74" i="6"/>
  <c r="L74" i="6"/>
  <c r="A74" i="6"/>
  <c r="M73" i="6"/>
  <c r="L73" i="6"/>
  <c r="M72" i="6"/>
  <c r="L72" i="6"/>
  <c r="M71" i="6"/>
  <c r="L71" i="6"/>
  <c r="M70" i="6"/>
  <c r="L70" i="6"/>
  <c r="M69" i="6"/>
  <c r="L69" i="6"/>
  <c r="M68" i="6"/>
  <c r="L68" i="6"/>
  <c r="M67" i="6"/>
  <c r="L67" i="6"/>
  <c r="M66" i="6"/>
  <c r="L66" i="6"/>
  <c r="M65" i="6"/>
  <c r="L65" i="6"/>
  <c r="K58" i="6"/>
  <c r="J58" i="6"/>
  <c r="I58" i="6"/>
  <c r="H58" i="6"/>
  <c r="G58" i="6"/>
  <c r="F58" i="6"/>
  <c r="E58" i="6"/>
  <c r="D58" i="6"/>
  <c r="C58" i="6"/>
  <c r="B58" i="6"/>
  <c r="K57" i="6"/>
  <c r="J57" i="6"/>
  <c r="I57" i="6"/>
  <c r="H57" i="6"/>
  <c r="G57" i="6"/>
  <c r="F57" i="6"/>
  <c r="E57" i="6"/>
  <c r="D57" i="6"/>
  <c r="C57" i="6"/>
  <c r="B57" i="6"/>
  <c r="J56" i="6"/>
  <c r="I56" i="6"/>
  <c r="H56" i="6"/>
  <c r="G56" i="6"/>
  <c r="F56" i="6"/>
  <c r="E56" i="6"/>
  <c r="D56" i="6"/>
  <c r="C56" i="6"/>
  <c r="B56" i="6"/>
  <c r="M55" i="6"/>
  <c r="L55" i="6"/>
  <c r="A55" i="6"/>
  <c r="M54" i="6"/>
  <c r="L54" i="6"/>
  <c r="A54" i="6"/>
  <c r="M53" i="6"/>
  <c r="L53" i="6"/>
  <c r="A53" i="6"/>
  <c r="M52" i="6"/>
  <c r="L52" i="6"/>
  <c r="M51" i="6"/>
  <c r="L51" i="6"/>
  <c r="M50" i="6"/>
  <c r="L50" i="6"/>
  <c r="M49" i="6"/>
  <c r="L49" i="6"/>
  <c r="M48" i="6"/>
  <c r="L48" i="6"/>
  <c r="M47" i="6"/>
  <c r="L47" i="6"/>
  <c r="M46" i="6"/>
  <c r="L46" i="6"/>
  <c r="M45" i="6"/>
  <c r="L45" i="6"/>
  <c r="M44" i="6"/>
  <c r="L44" i="6"/>
  <c r="K37" i="6"/>
  <c r="J37" i="6"/>
  <c r="I37" i="6"/>
  <c r="H37" i="6"/>
  <c r="G37" i="6"/>
  <c r="F37" i="6"/>
  <c r="E37" i="6"/>
  <c r="D37" i="6"/>
  <c r="C37" i="6"/>
  <c r="B37" i="6"/>
  <c r="K36" i="6"/>
  <c r="J36" i="6"/>
  <c r="I36" i="6"/>
  <c r="H36" i="6"/>
  <c r="G36" i="6"/>
  <c r="F36" i="6"/>
  <c r="E36" i="6"/>
  <c r="D36" i="6"/>
  <c r="C36" i="6"/>
  <c r="B36" i="6"/>
  <c r="J35" i="6"/>
  <c r="I35" i="6"/>
  <c r="H35" i="6"/>
  <c r="G35" i="6"/>
  <c r="F35" i="6"/>
  <c r="E35" i="6"/>
  <c r="D35" i="6"/>
  <c r="C35" i="6"/>
  <c r="B35" i="6"/>
  <c r="M34" i="6"/>
  <c r="L34" i="6"/>
  <c r="A34" i="6"/>
  <c r="M33" i="6"/>
  <c r="L33" i="6"/>
  <c r="A33" i="6"/>
  <c r="M32" i="6"/>
  <c r="L32" i="6"/>
  <c r="A32" i="6"/>
  <c r="M31" i="6"/>
  <c r="L31" i="6"/>
  <c r="M30" i="6"/>
  <c r="L30" i="6"/>
  <c r="M29" i="6"/>
  <c r="L29" i="6"/>
  <c r="L28" i="6"/>
  <c r="M28" i="6" s="1"/>
  <c r="M27" i="6"/>
  <c r="L27" i="6"/>
  <c r="L26" i="6"/>
  <c r="M26" i="6" s="1"/>
  <c r="M25" i="6"/>
  <c r="L25" i="6"/>
  <c r="L24" i="6"/>
  <c r="M24" i="6" s="1"/>
  <c r="L23" i="6"/>
  <c r="M23" i="6" s="1"/>
  <c r="F18" i="6"/>
  <c r="L17" i="6"/>
  <c r="K17" i="6"/>
  <c r="J17" i="6"/>
  <c r="I17" i="6"/>
  <c r="L16" i="6"/>
  <c r="K16" i="6"/>
  <c r="J16" i="6"/>
  <c r="I16" i="6"/>
  <c r="L15" i="6"/>
  <c r="K15" i="6"/>
  <c r="J15" i="6"/>
  <c r="I15" i="6"/>
  <c r="H15" i="6"/>
  <c r="E15" i="6"/>
  <c r="D15" i="6"/>
  <c r="C15" i="6"/>
  <c r="B15" i="6"/>
  <c r="L14" i="6"/>
  <c r="K14" i="6"/>
  <c r="J14" i="6"/>
  <c r="I14" i="6"/>
  <c r="H14" i="6"/>
  <c r="E14" i="6"/>
  <c r="D14" i="6"/>
  <c r="C14" i="6"/>
  <c r="B14" i="6"/>
  <c r="L13" i="6"/>
  <c r="K13" i="6"/>
  <c r="J13" i="6"/>
  <c r="I13" i="6"/>
  <c r="H13" i="6"/>
  <c r="E13" i="6"/>
  <c r="D13" i="6"/>
  <c r="C13" i="6"/>
  <c r="B13" i="6"/>
  <c r="L12" i="6"/>
  <c r="K12" i="6"/>
  <c r="J12" i="6"/>
  <c r="I12" i="6"/>
  <c r="H12" i="6"/>
  <c r="E12" i="6"/>
  <c r="D12" i="6"/>
  <c r="C12" i="6"/>
  <c r="B12" i="6"/>
  <c r="L11" i="6"/>
  <c r="K11" i="6"/>
  <c r="J11" i="6"/>
  <c r="I11" i="6"/>
  <c r="H11" i="6"/>
  <c r="E11" i="6"/>
  <c r="D11" i="6"/>
  <c r="C11" i="6"/>
  <c r="B11" i="6"/>
  <c r="L10" i="6"/>
  <c r="K10" i="6"/>
  <c r="J10" i="6"/>
  <c r="I10" i="6"/>
  <c r="H10" i="6"/>
  <c r="E10" i="6"/>
  <c r="D10" i="6"/>
  <c r="C10" i="6"/>
  <c r="B10" i="6"/>
  <c r="L9" i="6"/>
  <c r="K9" i="6"/>
  <c r="J9" i="6"/>
  <c r="I9" i="6"/>
  <c r="H9" i="6"/>
  <c r="E9" i="6"/>
  <c r="D9" i="6"/>
  <c r="C9" i="6"/>
  <c r="B9" i="6"/>
  <c r="L8" i="6"/>
  <c r="K8" i="6"/>
  <c r="J8" i="6"/>
  <c r="I8" i="6"/>
  <c r="H8" i="6"/>
  <c r="E8" i="6"/>
  <c r="D8" i="6"/>
  <c r="C8" i="6"/>
  <c r="B8" i="6"/>
  <c r="L7" i="6"/>
  <c r="K7" i="6"/>
  <c r="J7" i="6"/>
  <c r="I7" i="6"/>
  <c r="K38" i="6" s="1"/>
  <c r="H7" i="6"/>
  <c r="E7" i="6"/>
  <c r="D7" i="6"/>
  <c r="C7" i="6"/>
  <c r="B7" i="6"/>
  <c r="L6" i="6"/>
  <c r="K6" i="6"/>
  <c r="J6" i="6"/>
  <c r="I6" i="6"/>
  <c r="H6" i="6"/>
  <c r="E6" i="6"/>
  <c r="D6" i="6"/>
  <c r="C6" i="6"/>
  <c r="B6" i="6"/>
  <c r="I101" i="6" l="1"/>
  <c r="H38" i="6"/>
  <c r="K80" i="6"/>
  <c r="I59" i="6"/>
  <c r="K18" i="6"/>
  <c r="D38" i="6"/>
  <c r="B59" i="6"/>
  <c r="F59" i="6"/>
  <c r="J59" i="6"/>
  <c r="D80" i="6"/>
  <c r="D81" i="6" s="1"/>
  <c r="H80" i="6"/>
  <c r="B101" i="6"/>
  <c r="F101" i="6"/>
  <c r="J101" i="6"/>
  <c r="L18" i="6"/>
  <c r="I102" i="6" s="1"/>
  <c r="E38" i="6"/>
  <c r="I38" i="6"/>
  <c r="C59" i="6"/>
  <c r="G59" i="6"/>
  <c r="K59" i="6"/>
  <c r="E80" i="6"/>
  <c r="E81" i="6" s="1"/>
  <c r="I80" i="6"/>
  <c r="I81" i="6" s="1"/>
  <c r="C101" i="6"/>
  <c r="C102" i="6" s="1"/>
  <c r="G101" i="6"/>
  <c r="K101" i="6"/>
  <c r="I18" i="6"/>
  <c r="H39" i="6" s="1"/>
  <c r="B38" i="6"/>
  <c r="F38" i="6"/>
  <c r="J38" i="6"/>
  <c r="D59" i="6"/>
  <c r="H59" i="6"/>
  <c r="B80" i="6"/>
  <c r="F80" i="6"/>
  <c r="F81" i="6" s="1"/>
  <c r="J80" i="6"/>
  <c r="J81" i="6" s="1"/>
  <c r="D101" i="6"/>
  <c r="D102" i="6" s="1"/>
  <c r="H101" i="6"/>
  <c r="J18" i="6"/>
  <c r="I60" i="6" s="1"/>
  <c r="C38" i="6"/>
  <c r="C39" i="6" s="1"/>
  <c r="G38" i="6"/>
  <c r="G39" i="6" s="1"/>
  <c r="E59" i="6"/>
  <c r="C80" i="6"/>
  <c r="C81" i="6" s="1"/>
  <c r="G80" i="6"/>
  <c r="G81" i="6" s="1"/>
  <c r="E101" i="6"/>
  <c r="E102" i="6" s="1"/>
  <c r="E60" i="6" l="1"/>
  <c r="H102" i="6"/>
  <c r="G102" i="6"/>
  <c r="J102" i="6"/>
  <c r="J39" i="6"/>
  <c r="K102" i="6"/>
  <c r="F102" i="6"/>
  <c r="K81" i="6"/>
  <c r="F39" i="6"/>
  <c r="H60" i="6"/>
  <c r="B39" i="6"/>
  <c r="L38" i="6"/>
  <c r="L39" i="6" s="1"/>
  <c r="G60" i="6"/>
  <c r="H81" i="6"/>
  <c r="B60" i="6"/>
  <c r="L59" i="6"/>
  <c r="L60" i="6" s="1"/>
  <c r="D60" i="6"/>
  <c r="C60" i="6"/>
  <c r="D39" i="6"/>
  <c r="K39" i="6"/>
  <c r="I39" i="6"/>
  <c r="J60" i="6"/>
  <c r="B81" i="6"/>
  <c r="L80" i="6"/>
  <c r="L81" i="6" s="1"/>
  <c r="K60" i="6"/>
  <c r="E39" i="6"/>
  <c r="B102" i="6"/>
  <c r="L101" i="6"/>
  <c r="L102" i="6" s="1"/>
  <c r="F60" i="6"/>
</calcChain>
</file>

<file path=xl/sharedStrings.xml><?xml version="1.0" encoding="utf-8"?>
<sst xmlns="http://schemas.openxmlformats.org/spreadsheetml/2006/main" count="207" uniqueCount="82">
  <si>
    <t>Permeable pavement</t>
  </si>
  <si>
    <t>TSS</t>
  </si>
  <si>
    <t>BMP</t>
  </si>
  <si>
    <t>Other</t>
  </si>
  <si>
    <t>Sand filter</t>
  </si>
  <si>
    <t>Swale</t>
  </si>
  <si>
    <t>Wet basin</t>
  </si>
  <si>
    <t>Wetland</t>
  </si>
  <si>
    <t>Filter strip</t>
  </si>
  <si>
    <t>Biofiltration</t>
  </si>
  <si>
    <t>Bioinfiltration</t>
  </si>
  <si>
    <t>Landscaped roof (green roof)</t>
  </si>
  <si>
    <t>Land use</t>
  </si>
  <si>
    <t>Phosphorus EMC</t>
  </si>
  <si>
    <t>TSS EMC</t>
  </si>
  <si>
    <t>Area</t>
  </si>
  <si>
    <t>Annual Rainfall</t>
  </si>
  <si>
    <t>Runoff coefficient</t>
  </si>
  <si>
    <t>Phosphorus load</t>
  </si>
  <si>
    <t>TSS load</t>
  </si>
  <si>
    <t>(mg/L)</t>
  </si>
  <si>
    <t>#/100mL</t>
  </si>
  <si>
    <t>(acres)</t>
  </si>
  <si>
    <t>(inches)</t>
  </si>
  <si>
    <t>(lbs)</t>
  </si>
  <si>
    <t>Institutional</t>
  </si>
  <si>
    <t>TOTAL  ---&gt;</t>
  </si>
  <si>
    <t>PHOSPHORUS LOAD REDUCTIONS</t>
  </si>
  <si>
    <t>TSS LOAD REDUCTIONS</t>
  </si>
  <si>
    <t>Land Use</t>
  </si>
  <si>
    <t>Commercial</t>
  </si>
  <si>
    <t>Industrial</t>
  </si>
  <si>
    <t>Open space</t>
  </si>
  <si>
    <t>Multi-use</t>
  </si>
  <si>
    <t>Transportation</t>
  </si>
  <si>
    <t>Total pounds reduced ---&gt;</t>
  </si>
  <si>
    <t>Percent load reduced ---&gt;</t>
  </si>
  <si>
    <t>Residential - high density</t>
  </si>
  <si>
    <t>Residential - low density</t>
  </si>
  <si>
    <t>Residential - medium density</t>
  </si>
  <si>
    <t>User specified</t>
  </si>
  <si>
    <t>Removal efficiency ---&gt;</t>
  </si>
  <si>
    <t>Phosphorus removal (fraction)</t>
  </si>
  <si>
    <t>TSS removal (fraction)</t>
  </si>
  <si>
    <t>Fecal Coliform  EMC</t>
  </si>
  <si>
    <t>Fecal Coliform load</t>
  </si>
  <si>
    <t>FECAL COLIFORM LOAD REDUCTIONS</t>
  </si>
  <si>
    <r>
      <rPr>
        <b/>
        <i/>
        <sz val="11"/>
        <color theme="1"/>
        <rFont val="Calibri"/>
        <family val="2"/>
        <scheme val="minor"/>
      </rPr>
      <t>E. coli</t>
    </r>
    <r>
      <rPr>
        <b/>
        <sz val="11"/>
        <color theme="1"/>
        <rFont val="Calibri"/>
        <family val="2"/>
        <scheme val="minor"/>
      </rPr>
      <t xml:space="preserve"> removal (fraction)</t>
    </r>
  </si>
  <si>
    <t>Fecal coliform removal (fraction)</t>
  </si>
  <si>
    <r>
      <rPr>
        <b/>
        <i/>
        <sz val="11"/>
        <color theme="1"/>
        <rFont val="Calibri"/>
        <family val="2"/>
        <scheme val="minor"/>
      </rPr>
      <t>E. coli</t>
    </r>
    <r>
      <rPr>
        <b/>
        <sz val="11"/>
        <color theme="1"/>
        <rFont val="Calibri"/>
        <family val="2"/>
        <scheme val="minor"/>
      </rPr>
      <t xml:space="preserve"> EMC</t>
    </r>
  </si>
  <si>
    <r>
      <rPr>
        <b/>
        <i/>
        <sz val="11"/>
        <color theme="1"/>
        <rFont val="Calibri"/>
        <family val="2"/>
        <scheme val="minor"/>
      </rPr>
      <t xml:space="preserve">E. coli </t>
    </r>
    <r>
      <rPr>
        <b/>
        <sz val="11"/>
        <color theme="1"/>
        <rFont val="Calibri"/>
        <family val="2"/>
        <scheme val="minor"/>
      </rPr>
      <t>load</t>
    </r>
  </si>
  <si>
    <t>MPCA Values</t>
  </si>
  <si>
    <t xml:space="preserve">The total load </t>
  </si>
  <si>
    <t>Dry basin - detention pond</t>
  </si>
  <si>
    <t>Infiltration (basin, trench, vault, bioinfiltration)</t>
  </si>
  <si>
    <t>Area treated by Best Management Practice (acres)</t>
  </si>
  <si>
    <t>TOTAL</t>
  </si>
  <si>
    <t>Fraction of annual runoff treated by BMP ---&gt;</t>
  </si>
  <si>
    <t>Tree trench</t>
  </si>
  <si>
    <t>Permeable pavement with underdrain</t>
  </si>
  <si>
    <t>Municipal</t>
  </si>
  <si>
    <t>EMC removal efficiency for non-infiltrated water---&gt;</t>
  </si>
  <si>
    <t>Fraction of annual runoff that is infiltrated ---&gt;</t>
  </si>
  <si>
    <t>Infiltration (basin, trench, tree trench, vault, bioinfiltration)*</t>
  </si>
  <si>
    <t xml:space="preserve">* Links: </t>
  </si>
  <si>
    <t>Infiltration basin or trench</t>
  </si>
  <si>
    <t>TP</t>
  </si>
  <si>
    <t>EMC (CFU/100mL)</t>
  </si>
  <si>
    <t>Fecal coliform</t>
  </si>
  <si>
    <t>EMC (mg/L)**</t>
  </si>
  <si>
    <t>** Source: National Stormwater Quality Database, 2011, Zone 1 data was used</t>
  </si>
  <si>
    <t>E coli***</t>
  </si>
  <si>
    <t>*** Based on the regression: e coli = 0.531 * (fecal coliform)1.06; Source: Cude, 2005</t>
  </si>
  <si>
    <t>Runoff coefficient (Rv)****</t>
  </si>
  <si>
    <t>**** Multiple sources</t>
  </si>
  <si>
    <t>Biofiltration (bioretention with underdrain)</t>
  </si>
  <si>
    <t>Infiltration (BMP with no underdrain)</t>
  </si>
  <si>
    <t>* This estimator can only be used for one TMDL at a time. For guidance on how to use the estimator for multiple TMDLs, please see the Minnesota Stormwater Manual.*</t>
  </si>
  <si>
    <t>E. coli LOAD REDUCTIONS</t>
  </si>
  <si>
    <t>Runoff Treatment Fractions for All Pollutants</t>
  </si>
  <si>
    <t>*You may change the values on this tab in order to change the ones used in the estimator. Default input values will be lost if you change them, but default values are listed in the guidance document in the wiki*</t>
  </si>
  <si>
    <t>TMDL Name (User must enter name of TMDL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</si>
</sst>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1"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i/>
      <sz val="11"/>
      <color theme="1"/>
      <name val="Calibri"/>
      <family val="2"/>
      <scheme val="minor"/>
    </font>
    <font>
      <b/>
      <sz val="11"/>
      <color rgb="FFFF3300"/>
      <name val="Calibri"/>
      <family val="2"/>
      <scheme val="minor"/>
    </font>
    <font>
      <b/>
      <sz val="20"/>
      <color theme="1"/>
      <name val="Calibri"/>
      <family val="2"/>
      <scheme val="minor"/>
    </font>
    <font>
      <b/>
      <u/>
      <sz val="11"/>
      <color theme="10"/>
      <name val="Calibri"/>
      <family val="2"/>
      <scheme val="minor"/>
    </font>
    <font>
      <b/>
      <u/>
      <sz val="14"/>
      <color theme="10"/>
      <name val="Calibri"/>
      <family val="2"/>
      <scheme val="minor"/>
    </font>
    <font>
      <b/>
      <u/>
      <sz val="12"/>
      <color rgb="FFFF0000"/>
      <name val="Calibri"/>
      <family val="2"/>
      <scheme val="minor"/>
    </font>
    <font>
      <sz val="11"/>
      <color theme="0" tint="-0.14999847407452621"/>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7C80"/>
        <bgColor indexed="64"/>
      </patternFill>
    </fill>
    <fill>
      <patternFill patternType="solid">
        <fgColor rgb="FFFFFFCC"/>
        <bgColor indexed="64"/>
      </patternFill>
    </fill>
    <fill>
      <patternFill patternType="solid">
        <fgColor theme="0"/>
        <bgColor theme="0"/>
      </patternFill>
    </fill>
    <fill>
      <patternFill patternType="solid">
        <fgColor indexed="65"/>
        <bgColor theme="0"/>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hair">
        <color auto="1"/>
      </right>
      <top style="thin">
        <color indexed="64"/>
      </top>
      <bottom style="thin">
        <color indexed="64"/>
      </bottom>
      <diagonal/>
    </border>
    <border>
      <left/>
      <right/>
      <top/>
      <bottom style="thin">
        <color auto="1"/>
      </bottom>
      <diagonal/>
    </border>
    <border>
      <left style="hair">
        <color auto="1"/>
      </left>
      <right/>
      <top/>
      <bottom/>
      <diagonal/>
    </border>
  </borders>
  <cellStyleXfs count="2">
    <xf numFmtId="0" fontId="0" fillId="0" borderId="0"/>
    <xf numFmtId="0" fontId="2" fillId="0" borderId="0" applyNumberFormat="0" applyFill="0" applyBorder="0" applyAlignment="0" applyProtection="0"/>
  </cellStyleXfs>
  <cellXfs count="111">
    <xf numFmtId="0" fontId="0" fillId="0" borderId="0" xfId="0"/>
    <xf numFmtId="0" fontId="0" fillId="0" borderId="5" xfId="0" applyFont="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 fillId="3" borderId="5" xfId="0" applyFont="1" applyFill="1" applyBorder="1" applyAlignment="1" applyProtection="1">
      <alignment horizontal="center" wrapText="1"/>
    </xf>
    <xf numFmtId="0" fontId="1" fillId="3" borderId="5" xfId="0" applyFont="1" applyFill="1" applyBorder="1" applyAlignment="1" applyProtection="1">
      <alignment horizontal="center" vertical="center" wrapText="1"/>
    </xf>
    <xf numFmtId="0" fontId="1" fillId="3" borderId="5" xfId="0" applyFont="1" applyFill="1" applyBorder="1" applyAlignment="1" applyProtection="1">
      <alignment horizontal="right"/>
    </xf>
    <xf numFmtId="0" fontId="0" fillId="4" borderId="5" xfId="0" applyFont="1" applyFill="1" applyBorder="1" applyAlignment="1" applyProtection="1">
      <alignment horizontal="center" vertical="center" wrapText="1"/>
      <protection locked="0"/>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Border="1" applyAlignment="1" applyProtection="1">
      <alignment horizontal="center"/>
    </xf>
    <xf numFmtId="0" fontId="0" fillId="4" borderId="0" xfId="0" applyFont="1" applyFill="1" applyBorder="1" applyAlignment="1" applyProtection="1">
      <alignment horizontal="center" vertical="center" wrapText="1"/>
    </xf>
    <xf numFmtId="0" fontId="0" fillId="4" borderId="0" xfId="0" applyFont="1" applyFill="1" applyBorder="1" applyAlignment="1" applyProtection="1">
      <alignment horizontal="center"/>
    </xf>
    <xf numFmtId="0" fontId="1" fillId="4" borderId="0" xfId="0" applyFont="1" applyFill="1" applyBorder="1" applyAlignment="1" applyProtection="1">
      <alignment horizontal="center"/>
    </xf>
    <xf numFmtId="0" fontId="0"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3" borderId="5" xfId="0" applyFont="1" applyFill="1" applyBorder="1" applyAlignment="1" applyProtection="1">
      <alignment horizontal="right" wrapText="1"/>
    </xf>
    <xf numFmtId="0" fontId="0" fillId="4" borderId="0" xfId="0" applyFont="1" applyFill="1" applyBorder="1" applyAlignment="1">
      <alignment vertical="center"/>
    </xf>
    <xf numFmtId="0" fontId="1" fillId="0" borderId="0" xfId="0" applyFont="1" applyFill="1" applyBorder="1" applyAlignment="1">
      <alignment horizontal="center" vertical="center" wrapText="1"/>
    </xf>
    <xf numFmtId="0" fontId="5" fillId="4" borderId="0" xfId="0" applyFont="1" applyFill="1" applyBorder="1" applyAlignment="1">
      <alignment horizontal="left" vertical="center"/>
    </xf>
    <xf numFmtId="0" fontId="0" fillId="0" borderId="5"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protection locked="0"/>
    </xf>
    <xf numFmtId="0" fontId="1" fillId="3" borderId="5" xfId="0" applyFont="1" applyFill="1" applyBorder="1" applyAlignment="1" applyProtection="1">
      <alignment horizontal="center"/>
    </xf>
    <xf numFmtId="0" fontId="1" fillId="0" borderId="0" xfId="0" applyFont="1" applyBorder="1" applyAlignment="1" applyProtection="1">
      <alignment horizontal="center"/>
    </xf>
    <xf numFmtId="0" fontId="1" fillId="3" borderId="7" xfId="0" applyFont="1" applyFill="1" applyBorder="1" applyAlignment="1" applyProtection="1">
      <alignment horizontal="center" wrapText="1"/>
    </xf>
    <xf numFmtId="0" fontId="0" fillId="3" borderId="5" xfId="0" applyFont="1" applyFill="1" applyBorder="1" applyAlignment="1" applyProtection="1">
      <alignment horizontal="center"/>
    </xf>
    <xf numFmtId="0" fontId="2" fillId="0" borderId="5" xfId="1" applyFill="1" applyBorder="1" applyAlignment="1" applyProtection="1">
      <alignment horizontal="center" vertical="center" wrapText="1"/>
    </xf>
    <xf numFmtId="0" fontId="0" fillId="4" borderId="0" xfId="0" applyFont="1" applyFill="1" applyBorder="1" applyAlignment="1" applyProtection="1">
      <alignment horizontal="center" wrapText="1"/>
    </xf>
    <xf numFmtId="0" fontId="0" fillId="0" borderId="0" xfId="0" applyFont="1" applyBorder="1" applyAlignment="1" applyProtection="1">
      <alignment horizontal="center" wrapText="1"/>
    </xf>
    <xf numFmtId="0" fontId="0" fillId="0" borderId="0" xfId="0" applyAlignment="1">
      <alignment horizontal="center" wrapText="1"/>
    </xf>
    <xf numFmtId="0" fontId="0" fillId="4" borderId="0" xfId="0" applyFont="1" applyFill="1" applyBorder="1" applyAlignment="1" applyProtection="1">
      <alignment horizontal="left"/>
    </xf>
    <xf numFmtId="0" fontId="2" fillId="4" borderId="0" xfId="1" applyFill="1" applyBorder="1" applyAlignment="1" applyProtection="1">
      <alignment horizontal="left"/>
    </xf>
    <xf numFmtId="0" fontId="2" fillId="0" borderId="5" xfId="1" applyBorder="1" applyAlignment="1" applyProtection="1">
      <alignment horizontal="center" vertical="center" wrapText="1"/>
    </xf>
    <xf numFmtId="0" fontId="2" fillId="3" borderId="5" xfId="1" applyFill="1" applyBorder="1" applyAlignment="1" applyProtection="1">
      <alignment horizontal="center"/>
    </xf>
    <xf numFmtId="2" fontId="0" fillId="5" borderId="5" xfId="0" applyNumberFormat="1" applyFont="1" applyFill="1" applyBorder="1" applyAlignment="1" applyProtection="1">
      <alignment horizontal="center" vertical="center" wrapText="1"/>
    </xf>
    <xf numFmtId="1" fontId="0" fillId="5" borderId="5" xfId="0" applyNumberFormat="1" applyFont="1" applyFill="1" applyBorder="1" applyAlignment="1" applyProtection="1">
      <alignment horizontal="center" vertical="center" wrapText="1"/>
    </xf>
    <xf numFmtId="11" fontId="0" fillId="5" borderId="5" xfId="0" applyNumberFormat="1" applyFont="1" applyFill="1" applyBorder="1" applyAlignment="1" applyProtection="1">
      <alignment horizontal="center" vertical="center" wrapText="1"/>
    </xf>
    <xf numFmtId="0" fontId="0" fillId="3" borderId="5" xfId="0" applyFont="1" applyFill="1" applyBorder="1" applyAlignment="1" applyProtection="1">
      <alignment horizontal="center" vertical="center" wrapText="1"/>
    </xf>
    <xf numFmtId="0" fontId="1" fillId="3" borderId="5" xfId="0" applyFont="1" applyFill="1" applyBorder="1" applyAlignment="1" applyProtection="1">
      <alignment horizontal="center"/>
    </xf>
    <xf numFmtId="0" fontId="0" fillId="3" borderId="5" xfId="0" applyFont="1" applyFill="1" applyBorder="1" applyAlignment="1" applyProtection="1">
      <alignment horizontal="center"/>
    </xf>
    <xf numFmtId="0" fontId="3" fillId="3" borderId="5" xfId="0" applyFont="1" applyFill="1" applyBorder="1" applyAlignment="1" applyProtection="1">
      <alignment horizontal="right" vertical="center" wrapText="1"/>
    </xf>
    <xf numFmtId="0" fontId="2" fillId="3" borderId="5" xfId="1" applyFill="1" applyBorder="1" applyAlignment="1" applyProtection="1">
      <alignment horizontal="center" vertical="center" wrapText="1"/>
    </xf>
    <xf numFmtId="0" fontId="0" fillId="5" borderId="5" xfId="0" applyFont="1" applyFill="1" applyBorder="1" applyAlignment="1" applyProtection="1">
      <alignment horizontal="center" vertical="center" wrapText="1"/>
    </xf>
    <xf numFmtId="165" fontId="0" fillId="5" borderId="5" xfId="0" applyNumberFormat="1" applyFill="1" applyBorder="1" applyProtection="1"/>
    <xf numFmtId="0" fontId="3" fillId="2" borderId="5"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xf>
    <xf numFmtId="0" fontId="0" fillId="3" borderId="5" xfId="0" applyFill="1" applyBorder="1" applyAlignment="1" applyProtection="1">
      <alignment horizontal="center"/>
    </xf>
    <xf numFmtId="164" fontId="0" fillId="5" borderId="5" xfId="0" applyNumberFormat="1" applyFont="1" applyFill="1" applyBorder="1" applyAlignment="1" applyProtection="1">
      <alignment horizontal="center" vertical="center" wrapText="1"/>
    </xf>
    <xf numFmtId="10" fontId="0" fillId="5" borderId="5" xfId="0" applyNumberFormat="1"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165" fontId="0" fillId="5" borderId="5" xfId="0" applyNumberFormat="1"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0" fillId="3" borderId="6" xfId="0" applyFont="1" applyFill="1" applyBorder="1" applyAlignment="1" applyProtection="1">
      <alignment horizontal="center"/>
    </xf>
    <xf numFmtId="0" fontId="0" fillId="3" borderId="5" xfId="0" applyFill="1" applyBorder="1" applyAlignment="1">
      <alignment horizontal="center" wrapText="1"/>
    </xf>
    <xf numFmtId="2" fontId="0" fillId="0" borderId="5" xfId="0" applyNumberFormat="1" applyFont="1" applyFill="1" applyBorder="1" applyAlignment="1" applyProtection="1">
      <alignment horizontal="center"/>
      <protection locked="0"/>
    </xf>
    <xf numFmtId="2" fontId="0" fillId="0" borderId="5" xfId="0" quotePrefix="1" applyNumberFormat="1" applyFont="1" applyFill="1" applyBorder="1" applyAlignment="1" applyProtection="1">
      <alignment horizontal="center"/>
      <protection locked="0"/>
    </xf>
    <xf numFmtId="0" fontId="0" fillId="0" borderId="5" xfId="0" applyFont="1" applyBorder="1" applyAlignment="1" applyProtection="1">
      <alignment horizontal="center"/>
      <protection locked="0"/>
    </xf>
    <xf numFmtId="1" fontId="0" fillId="0" borderId="5" xfId="0" applyNumberFormat="1" applyFont="1" applyBorder="1" applyAlignment="1" applyProtection="1">
      <alignment horizontal="center"/>
      <protection locked="0"/>
    </xf>
    <xf numFmtId="0" fontId="0" fillId="0" borderId="6" xfId="0" applyFont="1" applyBorder="1" applyAlignment="1" applyProtection="1">
      <alignment horizontal="center"/>
      <protection locked="0"/>
    </xf>
    <xf numFmtId="1" fontId="0" fillId="0" borderId="6" xfId="0" applyNumberFormat="1" applyFont="1" applyBorder="1" applyAlignment="1" applyProtection="1">
      <alignment horizontal="center"/>
      <protection locked="0"/>
    </xf>
    <xf numFmtId="0" fontId="1" fillId="3" borderId="5" xfId="0" applyFont="1" applyFill="1" applyBorder="1" applyAlignment="1" applyProtection="1">
      <alignment horizontal="center" vertical="center" wrapText="1"/>
    </xf>
    <xf numFmtId="0" fontId="0" fillId="4" borderId="5" xfId="0" applyFont="1" applyFill="1" applyBorder="1" applyAlignment="1" applyProtection="1">
      <alignment horizontal="center" vertical="center" wrapText="1"/>
      <protection locked="0"/>
    </xf>
    <xf numFmtId="0" fontId="0" fillId="3" borderId="5" xfId="0" applyFont="1" applyFill="1" applyBorder="1" applyAlignment="1" applyProtection="1">
      <alignment horizontal="center"/>
    </xf>
    <xf numFmtId="0" fontId="0" fillId="3" borderId="5" xfId="0" applyFont="1" applyFill="1" applyBorder="1" applyAlignment="1" applyProtection="1">
      <alignment horizontal="center" vertical="center" wrapText="1"/>
    </xf>
    <xf numFmtId="0" fontId="0" fillId="3" borderId="5" xfId="0" applyFill="1" applyBorder="1" applyAlignment="1" applyProtection="1">
      <alignment horizontal="center"/>
    </xf>
    <xf numFmtId="2" fontId="0" fillId="6" borderId="5" xfId="0" applyNumberFormat="1" applyFont="1" applyFill="1" applyBorder="1" applyAlignment="1" applyProtection="1">
      <alignment horizontal="center"/>
    </xf>
    <xf numFmtId="0" fontId="0" fillId="6" borderId="5" xfId="0" applyFont="1" applyFill="1" applyBorder="1" applyAlignment="1" applyProtection="1">
      <alignment horizontal="center"/>
    </xf>
    <xf numFmtId="1" fontId="0" fillId="6" borderId="5" xfId="0" applyNumberFormat="1" applyFont="1" applyFill="1" applyBorder="1" applyAlignment="1" applyProtection="1">
      <alignment horizontal="center"/>
    </xf>
    <xf numFmtId="4" fontId="0" fillId="6" borderId="5" xfId="0" applyNumberFormat="1" applyFont="1" applyFill="1" applyBorder="1" applyAlignment="1" applyProtection="1">
      <alignment horizontal="center"/>
    </xf>
    <xf numFmtId="2" fontId="0" fillId="6" borderId="5" xfId="0" applyNumberFormat="1" applyFont="1" applyFill="1" applyBorder="1" applyAlignment="1" applyProtection="1">
      <alignment horizontal="center" vertical="center" wrapText="1"/>
    </xf>
    <xf numFmtId="1" fontId="0" fillId="6" borderId="5" xfId="0" applyNumberFormat="1" applyFont="1" applyFill="1" applyBorder="1" applyAlignment="1" applyProtection="1">
      <alignment horizontal="center" vertical="center" wrapText="1"/>
    </xf>
    <xf numFmtId="11" fontId="0" fillId="6" borderId="5" xfId="0" applyNumberFormat="1" applyFont="1" applyFill="1" applyBorder="1" applyAlignment="1" applyProtection="1">
      <alignment horizontal="center"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xf>
    <xf numFmtId="2" fontId="0" fillId="4" borderId="5" xfId="0" applyNumberFormat="1" applyFont="1" applyFill="1" applyBorder="1" applyAlignment="1" applyProtection="1">
      <alignment horizontal="center" vertical="center" wrapText="1"/>
      <protection locked="0"/>
    </xf>
    <xf numFmtId="1" fontId="0" fillId="4" borderId="5" xfId="0" applyNumberFormat="1" applyFont="1" applyFill="1" applyBorder="1" applyAlignment="1" applyProtection="1">
      <alignment horizontal="center" vertical="center" wrapText="1"/>
      <protection locked="0"/>
    </xf>
    <xf numFmtId="4" fontId="0" fillId="4" borderId="5" xfId="0" applyNumberFormat="1" applyFont="1" applyFill="1" applyBorder="1" applyAlignment="1" applyProtection="1">
      <alignment horizontal="center" vertical="center" wrapText="1"/>
      <protection locked="0"/>
    </xf>
    <xf numFmtId="0" fontId="0" fillId="6" borderId="5" xfId="0" applyFont="1" applyFill="1" applyBorder="1" applyAlignment="1" applyProtection="1">
      <alignment horizontal="center" vertical="center" wrapText="1"/>
    </xf>
    <xf numFmtId="0" fontId="0" fillId="4" borderId="5" xfId="0" applyFont="1" applyFill="1" applyBorder="1" applyAlignment="1" applyProtection="1">
      <alignment horizontal="center"/>
      <protection locked="0"/>
    </xf>
    <xf numFmtId="0" fontId="10" fillId="3" borderId="5" xfId="0" applyFont="1" applyFill="1" applyBorder="1" applyAlignment="1">
      <alignment horizontal="center" vertical="center" wrapText="1"/>
    </xf>
    <xf numFmtId="0" fontId="10" fillId="3" borderId="5" xfId="0" applyFont="1" applyFill="1" applyBorder="1" applyAlignment="1" applyProtection="1">
      <alignment horizontal="center" vertical="center" wrapText="1"/>
    </xf>
    <xf numFmtId="0" fontId="0" fillId="7" borderId="0" xfId="0" applyFont="1" applyFill="1" applyBorder="1" applyAlignment="1" applyProtection="1">
      <alignment horizontal="center"/>
    </xf>
    <xf numFmtId="0" fontId="1" fillId="7" borderId="0" xfId="0" applyFont="1" applyFill="1" applyBorder="1" applyAlignment="1" applyProtection="1">
      <alignment horizontal="center"/>
    </xf>
    <xf numFmtId="0" fontId="0" fillId="8" borderId="0" xfId="0" applyFont="1" applyFill="1" applyBorder="1" applyAlignment="1" applyProtection="1">
      <alignment horizontal="center"/>
    </xf>
    <xf numFmtId="165" fontId="0" fillId="0" borderId="5" xfId="0" applyNumberFormat="1" applyBorder="1" applyProtection="1">
      <protection locked="0"/>
    </xf>
    <xf numFmtId="0" fontId="1" fillId="3" borderId="6"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7" fillId="3" borderId="4" xfId="1" applyFont="1" applyFill="1" applyBorder="1" applyAlignment="1" applyProtection="1">
      <alignment horizontal="center" vertical="center"/>
    </xf>
    <xf numFmtId="0" fontId="7" fillId="3" borderId="3" xfId="1" applyFont="1" applyFill="1" applyBorder="1" applyAlignment="1" applyProtection="1">
      <alignment horizontal="center" vertical="center"/>
    </xf>
    <xf numFmtId="0" fontId="7" fillId="3" borderId="1" xfId="1" applyFont="1" applyFill="1" applyBorder="1" applyAlignment="1" applyProtection="1">
      <alignment horizontal="center" vertical="center"/>
    </xf>
    <xf numFmtId="0" fontId="2" fillId="0" borderId="0" xfId="1" applyBorder="1" applyAlignment="1">
      <alignment horizontal="center" vertical="center" shrinkToFit="1"/>
    </xf>
    <xf numFmtId="0" fontId="8" fillId="3" borderId="4" xfId="1" applyFont="1" applyFill="1" applyBorder="1" applyAlignment="1" applyProtection="1">
      <alignment horizontal="center" vertical="center"/>
    </xf>
    <xf numFmtId="0" fontId="8" fillId="3" borderId="3" xfId="1" applyFont="1" applyFill="1" applyBorder="1" applyAlignment="1" applyProtection="1">
      <alignment vertical="center"/>
    </xf>
    <xf numFmtId="0" fontId="8" fillId="3" borderId="1" xfId="1" applyFont="1" applyFill="1" applyBorder="1" applyAlignment="1" applyProtection="1">
      <alignment vertical="center"/>
    </xf>
    <xf numFmtId="0" fontId="1" fillId="3" borderId="5" xfId="0" applyFont="1" applyFill="1" applyBorder="1" applyAlignment="1" applyProtection="1">
      <alignment horizontal="center"/>
    </xf>
    <xf numFmtId="0" fontId="0" fillId="3" borderId="5" xfId="0" applyFont="1" applyFill="1" applyBorder="1" applyAlignment="1" applyProtection="1">
      <alignment horizontal="center"/>
    </xf>
    <xf numFmtId="0" fontId="1" fillId="3" borderId="4" xfId="0" applyFont="1" applyFill="1" applyBorder="1" applyAlignment="1" applyProtection="1">
      <alignment horizontal="center"/>
    </xf>
    <xf numFmtId="0" fontId="1" fillId="3" borderId="1" xfId="0" applyFont="1" applyFill="1" applyBorder="1" applyAlignment="1" applyProtection="1">
      <alignment horizontal="center"/>
    </xf>
    <xf numFmtId="0" fontId="1" fillId="3" borderId="6" xfId="0" applyFont="1" applyFill="1" applyBorder="1" applyAlignment="1" applyProtection="1">
      <alignment horizontal="center" wrapText="1"/>
    </xf>
    <xf numFmtId="0" fontId="1" fillId="3" borderId="2" xfId="0" applyFont="1" applyFill="1" applyBorder="1" applyAlignment="1" applyProtection="1">
      <alignment horizontal="center" wrapText="1"/>
    </xf>
    <xf numFmtId="0" fontId="9" fillId="4" borderId="9"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6" fillId="0" borderId="8" xfId="0" applyFont="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9" defaultPivotStyle="PivotStyleLight16"/>
  <colors>
    <mruColors>
      <color rgb="FFFFFFCC"/>
      <color rgb="FFFF7C80"/>
      <color rgb="FF66FFFF"/>
      <color rgb="FFFF3300"/>
      <color rgb="FF00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ormwater.pca.state.mn.us/index.php/Guidance_and_examples_for_using_the_MPCA_Simple_Estimator" TargetMode="External"/><Relationship Id="rId3" Type="http://schemas.openxmlformats.org/officeDocument/2006/relationships/hyperlink" Target="http://stormwater.pca.state.mn.us/index.php/Quick_Guide:_MPCA_Estimator_tab" TargetMode="External"/><Relationship Id="rId7" Type="http://schemas.openxmlformats.org/officeDocument/2006/relationships/hyperlink" Target="http://stormwater.pca.state.mn.us/index.php/Guidance_and_examples_for_using_the_MPCA_Simple_Estimator" TargetMode="External"/><Relationship Id="rId2" Type="http://schemas.openxmlformats.org/officeDocument/2006/relationships/hyperlink" Target="http://www.usclimatedata.com/climate/minnesota/united-states/3193" TargetMode="External"/><Relationship Id="rId1" Type="http://schemas.openxmlformats.org/officeDocument/2006/relationships/printerSettings" Target="../printerSettings/printerSettings1.bin"/><Relationship Id="rId6" Type="http://schemas.openxmlformats.org/officeDocument/2006/relationships/hyperlink" Target="http://stormwater.pca.state.mn.us/index.php/Guidance_and_examples_for_using_the_MPCA_Simple_Estimator" TargetMode="External"/><Relationship Id="rId5" Type="http://schemas.openxmlformats.org/officeDocument/2006/relationships/hyperlink" Target="http://stormwater.pca.state.mn.us/index.php/Guidance_and_examples_for_using_the_MPCA_Simple_Estimator" TargetMode="External"/><Relationship Id="rId4" Type="http://schemas.openxmlformats.org/officeDocument/2006/relationships/hyperlink" Target="http://stormwater.pca.state.mn.us/index.php/Guidance_and_examples_for_using_the_MPCA_Simple_Estimator" TargetMode="External"/><Relationship Id="rId9"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8" Type="http://schemas.openxmlformats.org/officeDocument/2006/relationships/hyperlink" Target="http://stormwater.pca.state.mn.us/index.php/Calculating_credits_for_sand_filter" TargetMode="External"/><Relationship Id="rId13" Type="http://schemas.openxmlformats.org/officeDocument/2006/relationships/hyperlink" Target="http://www.deq.state.or.us/lab/techrpts/docs/DEQ05LAB0039TR.pdf" TargetMode="External"/><Relationship Id="rId18" Type="http://schemas.openxmlformats.org/officeDocument/2006/relationships/hyperlink" Target="http://stormwater.pca.state.mn.us/index.php/Calculating_credits_for_swale" TargetMode="External"/><Relationship Id="rId3" Type="http://schemas.openxmlformats.org/officeDocument/2006/relationships/hyperlink" Target="http://stormwater.pca.state.mn.us/index.php/Calculating_credits_for_permeable_pavement" TargetMode="External"/><Relationship Id="rId21" Type="http://schemas.openxmlformats.org/officeDocument/2006/relationships/hyperlink" Target="http://stormwater.pca.state.mn.us/index.php/Guidance_and_examples_for_using_the_MPCA_Simple_Estimator" TargetMode="External"/><Relationship Id="rId7" Type="http://schemas.openxmlformats.org/officeDocument/2006/relationships/hyperlink" Target="http://stormwater.pca.state.mn.us/index.php/Calculating_credits_for_bioretention" TargetMode="External"/><Relationship Id="rId12" Type="http://schemas.openxmlformats.org/officeDocument/2006/relationships/hyperlink" Target="http://chesapeakestormwater.net/wp-content/uploads/downloads/2012/02/National-SW-Quality-Database-report.pdf" TargetMode="External"/><Relationship Id="rId17" Type="http://schemas.openxmlformats.org/officeDocument/2006/relationships/hyperlink" Target="http://stormwater.pca.state.mn.us/index.php/Calculating_credits_for_sand_filter" TargetMode="External"/><Relationship Id="rId2" Type="http://schemas.openxmlformats.org/officeDocument/2006/relationships/hyperlink" Target="http://stormwater.pca.state.mn.us/index.php/Calculating_credits_for_bioretention" TargetMode="External"/><Relationship Id="rId16" Type="http://schemas.openxmlformats.org/officeDocument/2006/relationships/hyperlink" Target="http://stormwater.pca.state.mn.us/index.php/Calculating_credits_for_green_roofs" TargetMode="External"/><Relationship Id="rId20" Type="http://schemas.openxmlformats.org/officeDocument/2006/relationships/hyperlink" Target="http://stormwater.pca.state.mn.us/index.php/Calculating_credits_for_stormwater_wetlands" TargetMode="External"/><Relationship Id="rId1" Type="http://schemas.openxmlformats.org/officeDocument/2006/relationships/printerSettings" Target="../printerSettings/printerSettings3.bin"/><Relationship Id="rId6" Type="http://schemas.openxmlformats.org/officeDocument/2006/relationships/hyperlink" Target="http://stormwater.pca.state.mn.us/index.php/Calculating_credits_for_tree_trenches_and_tree_boxes" TargetMode="External"/><Relationship Id="rId11" Type="http://schemas.openxmlformats.org/officeDocument/2006/relationships/hyperlink" Target="http://stormwater.pca.state.mn.us/index.php/Calculating_credits_for_stormwater_wetlands" TargetMode="External"/><Relationship Id="rId5" Type="http://schemas.openxmlformats.org/officeDocument/2006/relationships/hyperlink" Target="http://stormwater.pca.state.mn.us/index.php/Calculating_credits_for_infiltration_basin" TargetMode="External"/><Relationship Id="rId15" Type="http://schemas.openxmlformats.org/officeDocument/2006/relationships/hyperlink" Target="http://stormwater.pca.state.mn.us/index.php/Calculating_credits_for_permeable_pavement" TargetMode="External"/><Relationship Id="rId10" Type="http://schemas.openxmlformats.org/officeDocument/2006/relationships/hyperlink" Target="http://stormwater.pca.state.mn.us/index.php/Calculating_credits_for_stormwater_ponds" TargetMode="External"/><Relationship Id="rId19" Type="http://schemas.openxmlformats.org/officeDocument/2006/relationships/hyperlink" Target="http://stormwater.pca.state.mn.us/index.php/Calculating_credits_for_stormwater_ponds" TargetMode="External"/><Relationship Id="rId4" Type="http://schemas.openxmlformats.org/officeDocument/2006/relationships/hyperlink" Target="http://stormwater.pca.state.mn.us/index.php/Calculating_credits_for_green_roofs" TargetMode="External"/><Relationship Id="rId9" Type="http://schemas.openxmlformats.org/officeDocument/2006/relationships/hyperlink" Target="http://stormwater.pca.state.mn.us/index.php/Calculating_credits_for_swale" TargetMode="External"/><Relationship Id="rId14" Type="http://schemas.openxmlformats.org/officeDocument/2006/relationships/hyperlink" Target="http://stormwater.pca.state.mn.us/index.php/Calculating_credits_for_bioretention" TargetMode="External"/><Relationship Id="rId22"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66FFFF"/>
  </sheetPr>
  <dimension ref="A1:R264"/>
  <sheetViews>
    <sheetView tabSelected="1" zoomScale="90" zoomScaleNormal="90" workbookViewId="0">
      <selection activeCell="A2" sqref="A2:L2"/>
    </sheetView>
  </sheetViews>
  <sheetFormatPr defaultColWidth="0" defaultRowHeight="15" zeroHeight="1" x14ac:dyDescent="0.25"/>
  <cols>
    <col min="1" max="1" width="30.140625" style="9" bestFit="1" customWidth="1"/>
    <col min="2" max="2" width="15.7109375" style="9" bestFit="1" customWidth="1"/>
    <col min="3" max="3" width="14.28515625" style="9" customWidth="1"/>
    <col min="4" max="4" width="10.5703125" style="9" bestFit="1" customWidth="1"/>
    <col min="5" max="5" width="11.140625" style="9" customWidth="1"/>
    <col min="6" max="6" width="11.42578125" style="9" bestFit="1" customWidth="1"/>
    <col min="7" max="7" width="10.7109375" style="9" bestFit="1" customWidth="1"/>
    <col min="8" max="8" width="10.5703125" style="9" bestFit="1" customWidth="1"/>
    <col min="9" max="9" width="11.28515625" style="9" customWidth="1"/>
    <col min="10" max="10" width="12" style="9" customWidth="1"/>
    <col min="11" max="11" width="10.7109375" style="9" bestFit="1" customWidth="1"/>
    <col min="12" max="12" width="13.85546875" style="10" bestFit="1" customWidth="1"/>
    <col min="13" max="13" width="11.85546875" style="11" hidden="1" customWidth="1"/>
    <col min="14" max="14" width="11.5703125" style="11" hidden="1" customWidth="1"/>
    <col min="15" max="15" width="12.7109375" style="11" hidden="1" customWidth="1"/>
    <col min="16" max="16384" width="9.140625" style="11" hidden="1"/>
  </cols>
  <sheetData>
    <row r="1" spans="1:18" ht="20.25" customHeight="1" x14ac:dyDescent="0.25">
      <c r="A1" s="98" t="s">
        <v>77</v>
      </c>
      <c r="B1" s="98"/>
      <c r="C1" s="98"/>
      <c r="D1" s="98"/>
      <c r="E1" s="98"/>
      <c r="F1" s="98"/>
      <c r="G1" s="98"/>
      <c r="H1" s="98"/>
      <c r="I1" s="98"/>
      <c r="J1" s="98"/>
      <c r="K1" s="98"/>
      <c r="L1" s="98"/>
    </row>
    <row r="2" spans="1:18" ht="26.25" customHeight="1" x14ac:dyDescent="0.25">
      <c r="A2" s="110" t="s">
        <v>81</v>
      </c>
      <c r="B2" s="110"/>
      <c r="C2" s="110"/>
      <c r="D2" s="110"/>
      <c r="E2" s="110"/>
      <c r="F2" s="110"/>
      <c r="G2" s="110"/>
      <c r="H2" s="110"/>
      <c r="I2" s="110"/>
      <c r="J2" s="110"/>
      <c r="K2" s="110"/>
      <c r="L2" s="110"/>
    </row>
    <row r="3" spans="1:18" ht="18.75" x14ac:dyDescent="0.25">
      <c r="A3" s="99" t="s">
        <v>52</v>
      </c>
      <c r="B3" s="100"/>
      <c r="C3" s="100"/>
      <c r="D3" s="100"/>
      <c r="E3" s="100"/>
      <c r="F3" s="100"/>
      <c r="G3" s="100"/>
      <c r="H3" s="100"/>
      <c r="I3" s="100"/>
      <c r="J3" s="100"/>
      <c r="K3" s="100"/>
      <c r="L3" s="101"/>
      <c r="M3" s="16"/>
      <c r="N3" s="16"/>
      <c r="O3" s="16"/>
      <c r="P3" s="16"/>
      <c r="Q3" s="16"/>
      <c r="R3" s="16"/>
    </row>
    <row r="4" spans="1:18" s="21" customFormat="1" ht="45" x14ac:dyDescent="0.25">
      <c r="A4" s="91" t="s">
        <v>12</v>
      </c>
      <c r="B4" s="5" t="s">
        <v>13</v>
      </c>
      <c r="C4" s="5" t="s">
        <v>14</v>
      </c>
      <c r="D4" s="5" t="s">
        <v>49</v>
      </c>
      <c r="E4" s="5" t="s">
        <v>44</v>
      </c>
      <c r="F4" s="5" t="s">
        <v>15</v>
      </c>
      <c r="G4" s="44" t="s">
        <v>16</v>
      </c>
      <c r="H4" s="5" t="s">
        <v>17</v>
      </c>
      <c r="I4" s="5" t="s">
        <v>18</v>
      </c>
      <c r="J4" s="5" t="s">
        <v>19</v>
      </c>
      <c r="K4" s="5" t="s">
        <v>50</v>
      </c>
      <c r="L4" s="5" t="s">
        <v>45</v>
      </c>
      <c r="M4" s="18"/>
      <c r="N4" s="18"/>
      <c r="O4" s="18"/>
      <c r="P4" s="18"/>
      <c r="Q4" s="18"/>
      <c r="R4" s="18"/>
    </row>
    <row r="5" spans="1:18" s="21" customFormat="1" x14ac:dyDescent="0.25">
      <c r="A5" s="92"/>
      <c r="B5" s="5" t="s">
        <v>20</v>
      </c>
      <c r="C5" s="5" t="s">
        <v>20</v>
      </c>
      <c r="D5" s="5" t="s">
        <v>21</v>
      </c>
      <c r="E5" s="5" t="s">
        <v>21</v>
      </c>
      <c r="F5" s="5" t="s">
        <v>22</v>
      </c>
      <c r="G5" s="5" t="s">
        <v>23</v>
      </c>
      <c r="H5" s="5"/>
      <c r="I5" s="5" t="s">
        <v>24</v>
      </c>
      <c r="J5" s="5" t="s">
        <v>24</v>
      </c>
      <c r="K5" s="5" t="s">
        <v>21</v>
      </c>
      <c r="L5" s="5" t="s">
        <v>21</v>
      </c>
      <c r="M5" s="18"/>
      <c r="N5" s="18"/>
      <c r="O5" s="18"/>
      <c r="P5" s="18"/>
      <c r="Q5" s="18"/>
      <c r="R5" s="18"/>
    </row>
    <row r="6" spans="1:18" s="78" customFormat="1" x14ac:dyDescent="0.25">
      <c r="A6" s="42" t="s">
        <v>30</v>
      </c>
      <c r="B6" s="71">
        <f>'Input values for MPCA estimator'!B14</f>
        <v>0.25</v>
      </c>
      <c r="C6" s="72">
        <f>'Input values for MPCA estimator'!C14</f>
        <v>201</v>
      </c>
      <c r="D6" s="73">
        <f>'Input values for MPCA estimator'!D14</f>
        <v>3958.2186950456339</v>
      </c>
      <c r="E6" s="73">
        <f>'Input values for MPCA estimator'!E14</f>
        <v>4500</v>
      </c>
      <c r="F6" s="90">
        <v>1E-3</v>
      </c>
      <c r="G6" s="1">
        <v>30.65</v>
      </c>
      <c r="H6" s="74">
        <f>'Input values for MPCA estimator'!F14</f>
        <v>0.8</v>
      </c>
      <c r="I6" s="75">
        <f>0.227*H6*G6*F6*B6</f>
        <v>1.3915100000000001E-3</v>
      </c>
      <c r="J6" s="76">
        <f>0.227*C6*F6*G6*H6</f>
        <v>1.1187740399999999</v>
      </c>
      <c r="K6" s="77">
        <f t="shared" ref="K6:K17" si="0">G6*25.4*F6*92903.04*D6*0.001/100*H6</f>
        <v>2290.255282315456</v>
      </c>
      <c r="L6" s="77">
        <f>G6*25.4*F6*92903.04*E6*0.001/100*H6</f>
        <v>2603.7340441343995</v>
      </c>
    </row>
    <row r="7" spans="1:18" s="78" customFormat="1" x14ac:dyDescent="0.25">
      <c r="A7" s="42" t="s">
        <v>31</v>
      </c>
      <c r="B7" s="71">
        <f>'Input values for MPCA estimator'!B15</f>
        <v>0.33</v>
      </c>
      <c r="C7" s="72">
        <f>'Input values for MPCA estimator'!C15</f>
        <v>177</v>
      </c>
      <c r="D7" s="73">
        <f>'Input values for MPCA estimator'!D15</f>
        <v>2122.8090491202779</v>
      </c>
      <c r="E7" s="73">
        <f>'Input values for MPCA estimator'!E15</f>
        <v>2500</v>
      </c>
      <c r="F7" s="90">
        <v>1E-3</v>
      </c>
      <c r="G7" s="1">
        <v>30.65</v>
      </c>
      <c r="H7" s="74">
        <f>'Input values for MPCA estimator'!F15</f>
        <v>0.8</v>
      </c>
      <c r="I7" s="75">
        <f t="shared" ref="I7:I15" si="1">0.227*H7*G7*F7*B7</f>
        <v>1.8367932000000003E-3</v>
      </c>
      <c r="J7" s="76">
        <f t="shared" ref="J7:J15" si="2">0.227*C7*F7*G7*H7</f>
        <v>0.98518908000000005</v>
      </c>
      <c r="K7" s="77">
        <f t="shared" si="0"/>
        <v>1228.2733756424536</v>
      </c>
      <c r="L7" s="77">
        <f t="shared" ref="L7:L17" si="3">G7*25.4*F7*92903.04*E7*0.001/100*H7</f>
        <v>1446.5189134079999</v>
      </c>
    </row>
    <row r="8" spans="1:18" s="78" customFormat="1" x14ac:dyDescent="0.25">
      <c r="A8" s="42" t="s">
        <v>25</v>
      </c>
      <c r="B8" s="71">
        <f>'Input values for MPCA estimator'!B16</f>
        <v>0.21</v>
      </c>
      <c r="C8" s="72">
        <f>'Input values for MPCA estimator'!C16</f>
        <v>91</v>
      </c>
      <c r="D8" s="73">
        <f>'Input values for MPCA estimator'!D16</f>
        <v>2666.4774578263382</v>
      </c>
      <c r="E8" s="73">
        <f>'Input values for MPCA estimator'!E16</f>
        <v>3100</v>
      </c>
      <c r="F8" s="90">
        <v>1E-3</v>
      </c>
      <c r="G8" s="1">
        <v>30.65</v>
      </c>
      <c r="H8" s="74">
        <f>'Input values for MPCA estimator'!F16</f>
        <v>0.75</v>
      </c>
      <c r="I8" s="75">
        <f t="shared" si="1"/>
        <v>1.095814125E-3</v>
      </c>
      <c r="J8" s="76">
        <f t="shared" si="2"/>
        <v>0.47485278749999998</v>
      </c>
      <c r="K8" s="77">
        <f t="shared" si="0"/>
        <v>1446.4162780957054</v>
      </c>
      <c r="L8" s="77">
        <f t="shared" si="3"/>
        <v>1681.5782368367998</v>
      </c>
    </row>
    <row r="9" spans="1:18" s="78" customFormat="1" x14ac:dyDescent="0.25">
      <c r="A9" s="42" t="s">
        <v>33</v>
      </c>
      <c r="B9" s="71">
        <f>'Input values for MPCA estimator'!B17</f>
        <v>0.28999999999999998</v>
      </c>
      <c r="C9" s="72">
        <f>'Input values for MPCA estimator'!C17</f>
        <v>189</v>
      </c>
      <c r="D9" s="73">
        <f>'Input values for MPCA estimator'!D17</f>
        <v>4501.950004138137</v>
      </c>
      <c r="E9" s="73">
        <f>'Input values for MPCA estimator'!E17</f>
        <v>5081</v>
      </c>
      <c r="F9" s="90">
        <v>1E-3</v>
      </c>
      <c r="G9" s="1">
        <v>30.65</v>
      </c>
      <c r="H9" s="74">
        <f>'Input values for MPCA estimator'!F17</f>
        <v>0.5</v>
      </c>
      <c r="I9" s="75">
        <f t="shared" si="1"/>
        <v>1.0088447500000001E-3</v>
      </c>
      <c r="J9" s="76">
        <f t="shared" si="2"/>
        <v>0.65748847499999996</v>
      </c>
      <c r="K9" s="77">
        <f t="shared" si="0"/>
        <v>1628.0389570507596</v>
      </c>
      <c r="L9" s="77">
        <f t="shared" si="3"/>
        <v>1837.4406497565119</v>
      </c>
    </row>
    <row r="10" spans="1:18" s="78" customFormat="1" x14ac:dyDescent="0.25">
      <c r="A10" s="42" t="s">
        <v>60</v>
      </c>
      <c r="B10" s="71">
        <f>'Input values for MPCA estimator'!B18</f>
        <v>0.28999999999999998</v>
      </c>
      <c r="C10" s="72">
        <f>'Input values for MPCA estimator'!C18</f>
        <v>189</v>
      </c>
      <c r="D10" s="73">
        <f>'Input values for MPCA estimator'!D18</f>
        <v>4501.950004138137</v>
      </c>
      <c r="E10" s="73">
        <f>'Input values for MPCA estimator'!E18</f>
        <v>5081</v>
      </c>
      <c r="F10" s="90">
        <v>1E-3</v>
      </c>
      <c r="G10" s="1">
        <v>30.65</v>
      </c>
      <c r="H10" s="74">
        <f>'Input values for MPCA estimator'!F18</f>
        <v>0.5</v>
      </c>
      <c r="I10" s="75">
        <f t="shared" si="1"/>
        <v>1.0088447500000001E-3</v>
      </c>
      <c r="J10" s="76">
        <f t="shared" si="2"/>
        <v>0.65748847499999996</v>
      </c>
      <c r="K10" s="77">
        <f t="shared" si="0"/>
        <v>1628.0389570507596</v>
      </c>
      <c r="L10" s="77">
        <f t="shared" si="3"/>
        <v>1837.4406497565119</v>
      </c>
    </row>
    <row r="11" spans="1:18" s="78" customFormat="1" x14ac:dyDescent="0.25">
      <c r="A11" s="42" t="s">
        <v>32</v>
      </c>
      <c r="B11" s="71">
        <f>'Input values for MPCA estimator'!B19</f>
        <v>0.125</v>
      </c>
      <c r="C11" s="72">
        <f>'Input values for MPCA estimator'!C19</f>
        <v>176</v>
      </c>
      <c r="D11" s="73">
        <f>'Input values for MPCA estimator'!D19</f>
        <v>2666.4774578263382</v>
      </c>
      <c r="E11" s="73">
        <f>'Input values for MPCA estimator'!E19</f>
        <v>3100</v>
      </c>
      <c r="F11" s="90">
        <v>1E-3</v>
      </c>
      <c r="G11" s="1">
        <v>30.65</v>
      </c>
      <c r="H11" s="74">
        <f>'Input values for MPCA estimator'!F19</f>
        <v>0.2</v>
      </c>
      <c r="I11" s="75">
        <f t="shared" si="1"/>
        <v>1.7393875000000001E-4</v>
      </c>
      <c r="J11" s="76">
        <f t="shared" si="2"/>
        <v>0.24490576000000003</v>
      </c>
      <c r="K11" s="77">
        <f t="shared" si="0"/>
        <v>385.71100749218812</v>
      </c>
      <c r="L11" s="77">
        <f t="shared" si="3"/>
        <v>448.42086315647998</v>
      </c>
      <c r="M11" s="79"/>
    </row>
    <row r="12" spans="1:18" s="78" customFormat="1" x14ac:dyDescent="0.25">
      <c r="A12" s="42" t="s">
        <v>37</v>
      </c>
      <c r="B12" s="71">
        <f>'Input values for MPCA estimator'!B20</f>
        <v>0.4</v>
      </c>
      <c r="C12" s="72">
        <f>'Input values for MPCA estimator'!C20</f>
        <v>132</v>
      </c>
      <c r="D12" s="73">
        <f>'Input values for MPCA estimator'!D20</f>
        <v>7042.9454676892337</v>
      </c>
      <c r="E12" s="73">
        <f>'Input values for MPCA estimator'!E20</f>
        <v>7750</v>
      </c>
      <c r="F12" s="90">
        <v>1E-3</v>
      </c>
      <c r="G12" s="1">
        <v>30.65</v>
      </c>
      <c r="H12" s="74">
        <f>'Input values for MPCA estimator'!F20</f>
        <v>0.44</v>
      </c>
      <c r="I12" s="75">
        <f t="shared" si="1"/>
        <v>1.2245288000000002E-3</v>
      </c>
      <c r="J12" s="76">
        <f t="shared" si="2"/>
        <v>0.40409450400000008</v>
      </c>
      <c r="K12" s="77">
        <f>G12*25.4*F12*92903.04*D12*0.001/100*H12</f>
        <v>2241.305841524998</v>
      </c>
      <c r="L12" s="77">
        <f t="shared" si="3"/>
        <v>2466.31474736064</v>
      </c>
    </row>
    <row r="13" spans="1:18" s="78" customFormat="1" x14ac:dyDescent="0.25">
      <c r="A13" s="42" t="s">
        <v>38</v>
      </c>
      <c r="B13" s="71">
        <f>'Input values for MPCA estimator'!B21</f>
        <v>0.4</v>
      </c>
      <c r="C13" s="72">
        <f>'Input values for MPCA estimator'!C21</f>
        <v>132</v>
      </c>
      <c r="D13" s="73">
        <f>'Input values for MPCA estimator'!D21</f>
        <v>7042.9454676892337</v>
      </c>
      <c r="E13" s="73">
        <f>'Input values for MPCA estimator'!E21</f>
        <v>7750</v>
      </c>
      <c r="F13" s="90">
        <v>1E-3</v>
      </c>
      <c r="G13" s="1">
        <v>30.65</v>
      </c>
      <c r="H13" s="74">
        <f>'Input values for MPCA estimator'!F21</f>
        <v>0.34</v>
      </c>
      <c r="I13" s="75">
        <f t="shared" si="1"/>
        <v>9.4622680000000015E-4</v>
      </c>
      <c r="J13" s="76">
        <f t="shared" si="2"/>
        <v>0.31225484400000009</v>
      </c>
      <c r="K13" s="77">
        <f t="shared" si="0"/>
        <v>1731.9181502693166</v>
      </c>
      <c r="L13" s="77">
        <f t="shared" si="3"/>
        <v>1905.7886684150401</v>
      </c>
    </row>
    <row r="14" spans="1:18" s="78" customFormat="1" x14ac:dyDescent="0.25">
      <c r="A14" s="42" t="s">
        <v>39</v>
      </c>
      <c r="B14" s="71">
        <f>'Input values for MPCA estimator'!B22</f>
        <v>0.4</v>
      </c>
      <c r="C14" s="72">
        <f>'Input values for MPCA estimator'!C22</f>
        <v>132</v>
      </c>
      <c r="D14" s="73">
        <f>'Input values for MPCA estimator'!D22</f>
        <v>7042.9454676892337</v>
      </c>
      <c r="E14" s="73">
        <f>'Input values for MPCA estimator'!E22</f>
        <v>7750</v>
      </c>
      <c r="F14" s="90">
        <v>1E-3</v>
      </c>
      <c r="G14" s="1">
        <v>30.65</v>
      </c>
      <c r="H14" s="74">
        <f>'Input values for MPCA estimator'!F22</f>
        <v>0.4</v>
      </c>
      <c r="I14" s="75">
        <f t="shared" si="1"/>
        <v>1.1132080000000001E-3</v>
      </c>
      <c r="J14" s="76">
        <f t="shared" si="2"/>
        <v>0.36735864000000007</v>
      </c>
      <c r="K14" s="77">
        <f t="shared" si="0"/>
        <v>2037.5507650227255</v>
      </c>
      <c r="L14" s="77">
        <f t="shared" si="3"/>
        <v>2242.1043157824001</v>
      </c>
    </row>
    <row r="15" spans="1:18" s="78" customFormat="1" x14ac:dyDescent="0.25">
      <c r="A15" s="42" t="s">
        <v>34</v>
      </c>
      <c r="B15" s="71">
        <f>'Input values for MPCA estimator'!B23</f>
        <v>0.43</v>
      </c>
      <c r="C15" s="72">
        <f>'Input values for MPCA estimator'!C23</f>
        <v>114</v>
      </c>
      <c r="D15" s="73">
        <f>'Input values for MPCA estimator'!D23</f>
        <v>1410.4911895715993</v>
      </c>
      <c r="E15" s="73">
        <f>'Input values for MPCA estimator'!E23</f>
        <v>1700</v>
      </c>
      <c r="F15" s="90">
        <v>1E-3</v>
      </c>
      <c r="G15" s="1">
        <v>30.65</v>
      </c>
      <c r="H15" s="74">
        <f>'Input values for MPCA estimator'!F23</f>
        <v>0.8</v>
      </c>
      <c r="I15" s="75">
        <f t="shared" si="1"/>
        <v>2.3933972000000003E-3</v>
      </c>
      <c r="J15" s="76">
        <f t="shared" si="2"/>
        <v>0.63452856000000013</v>
      </c>
      <c r="K15" s="77">
        <f t="shared" si="0"/>
        <v>816.12087316426675</v>
      </c>
      <c r="L15" s="77">
        <f t="shared" si="3"/>
        <v>983.63286111744003</v>
      </c>
    </row>
    <row r="16" spans="1:18" x14ac:dyDescent="0.25">
      <c r="A16" s="84" t="s">
        <v>40</v>
      </c>
      <c r="B16" s="80"/>
      <c r="C16" s="67"/>
      <c r="D16" s="81"/>
      <c r="E16" s="81"/>
      <c r="F16" s="90">
        <v>1E-3</v>
      </c>
      <c r="G16" s="24"/>
      <c r="H16" s="82"/>
      <c r="I16" s="75">
        <f>0.227*H16*G16*F16*B16</f>
        <v>0</v>
      </c>
      <c r="J16" s="76">
        <f>0.227*C16*F16*G16*H16</f>
        <v>0</v>
      </c>
      <c r="K16" s="77">
        <f>G16*25.4*F16*92903.04*D16*0.001/100*H16</f>
        <v>0</v>
      </c>
      <c r="L16" s="77">
        <f>G16*25.4*F16*92903.04*E16*0.001/100*H16</f>
        <v>0</v>
      </c>
      <c r="M16" s="16"/>
      <c r="N16" s="16"/>
      <c r="O16" s="16"/>
      <c r="P16" s="16"/>
      <c r="Q16" s="16"/>
      <c r="R16" s="16"/>
    </row>
    <row r="17" spans="1:18" x14ac:dyDescent="0.25">
      <c r="A17" s="84" t="s">
        <v>40</v>
      </c>
      <c r="B17" s="80"/>
      <c r="C17" s="67"/>
      <c r="D17" s="81"/>
      <c r="E17" s="81"/>
      <c r="F17" s="90">
        <v>1E-3</v>
      </c>
      <c r="G17" s="1"/>
      <c r="H17" s="82"/>
      <c r="I17" s="75">
        <f>0.227*H17*G17*F17*B17</f>
        <v>0</v>
      </c>
      <c r="J17" s="76">
        <f>0.227*C17*F17*G17*H17</f>
        <v>0</v>
      </c>
      <c r="K17" s="77">
        <f t="shared" si="0"/>
        <v>0</v>
      </c>
      <c r="L17" s="77">
        <f t="shared" si="3"/>
        <v>0</v>
      </c>
      <c r="M17" s="16"/>
      <c r="N17" s="16"/>
      <c r="O17" s="16"/>
      <c r="P17" s="16"/>
      <c r="Q17" s="16"/>
      <c r="R17" s="16"/>
    </row>
    <row r="18" spans="1:18" x14ac:dyDescent="0.25">
      <c r="A18" s="43" t="s">
        <v>26</v>
      </c>
      <c r="B18" s="45"/>
      <c r="C18" s="45"/>
      <c r="D18" s="45"/>
      <c r="E18" s="45"/>
      <c r="F18" s="46">
        <f>SUM(F6:F17)</f>
        <v>1.2000000000000004E-2</v>
      </c>
      <c r="G18" s="45"/>
      <c r="H18" s="45"/>
      <c r="I18" s="37">
        <f>SUM(I6:I17)</f>
        <v>1.2193106375000002E-2</v>
      </c>
      <c r="J18" s="38">
        <f>SUM(J6:J17)</f>
        <v>5.8569351654999995</v>
      </c>
      <c r="K18" s="39">
        <f>SUM(K6:K17)</f>
        <v>15433.629487628628</v>
      </c>
      <c r="L18" s="39">
        <f>SUM(L6:L17)</f>
        <v>17452.973949724223</v>
      </c>
      <c r="M18" s="16"/>
      <c r="N18" s="16"/>
      <c r="O18" s="16"/>
      <c r="P18" s="16"/>
      <c r="Q18" s="16"/>
      <c r="R18" s="16"/>
    </row>
    <row r="19" spans="1:18" x14ac:dyDescent="0.25">
      <c r="A19" s="47"/>
      <c r="B19" s="48"/>
      <c r="C19" s="48"/>
      <c r="D19" s="48"/>
      <c r="E19" s="48"/>
      <c r="F19" s="48"/>
      <c r="G19" s="48"/>
      <c r="H19" s="48"/>
      <c r="I19" s="48"/>
      <c r="J19" s="48"/>
      <c r="K19" s="48"/>
      <c r="L19" s="49"/>
      <c r="M19" s="16"/>
      <c r="N19" s="16"/>
      <c r="O19" s="16"/>
      <c r="P19" s="16"/>
      <c r="Q19" s="16"/>
      <c r="R19" s="16"/>
    </row>
    <row r="20" spans="1:18" ht="14.45" customHeight="1" x14ac:dyDescent="0.25">
      <c r="A20" s="95" t="s">
        <v>27</v>
      </c>
      <c r="B20" s="96"/>
      <c r="C20" s="96"/>
      <c r="D20" s="96"/>
      <c r="E20" s="96"/>
      <c r="F20" s="96"/>
      <c r="G20" s="96"/>
      <c r="H20" s="96"/>
      <c r="I20" s="96"/>
      <c r="J20" s="96"/>
      <c r="K20" s="96"/>
      <c r="L20" s="97"/>
      <c r="M20" s="20"/>
      <c r="N20" s="16"/>
      <c r="O20" s="16"/>
      <c r="P20" s="16"/>
      <c r="Q20" s="16"/>
      <c r="R20" s="16"/>
    </row>
    <row r="21" spans="1:18" x14ac:dyDescent="0.25">
      <c r="A21" s="91" t="s">
        <v>12</v>
      </c>
      <c r="B21" s="93" t="s">
        <v>55</v>
      </c>
      <c r="C21" s="94"/>
      <c r="D21" s="94"/>
      <c r="E21" s="94"/>
      <c r="F21" s="94"/>
      <c r="G21" s="94"/>
      <c r="H21" s="94"/>
      <c r="I21" s="94"/>
      <c r="J21" s="94"/>
      <c r="K21" s="94"/>
      <c r="L21" s="94"/>
      <c r="M21" s="16"/>
      <c r="N21" s="16"/>
      <c r="O21" s="16"/>
      <c r="P21" s="16"/>
      <c r="Q21" s="16"/>
      <c r="R21" s="16"/>
    </row>
    <row r="22" spans="1:18" s="21" customFormat="1" ht="60" x14ac:dyDescent="0.25">
      <c r="A22" s="92"/>
      <c r="B22" s="69" t="s">
        <v>75</v>
      </c>
      <c r="C22" s="69" t="s">
        <v>76</v>
      </c>
      <c r="D22" s="69" t="s">
        <v>8</v>
      </c>
      <c r="E22" s="69" t="s">
        <v>11</v>
      </c>
      <c r="F22" s="69" t="s">
        <v>59</v>
      </c>
      <c r="G22" s="69" t="s">
        <v>4</v>
      </c>
      <c r="H22" s="69" t="s">
        <v>5</v>
      </c>
      <c r="I22" s="69" t="s">
        <v>6</v>
      </c>
      <c r="J22" s="69" t="s">
        <v>7</v>
      </c>
      <c r="K22" s="69" t="s">
        <v>3</v>
      </c>
      <c r="L22" s="66" t="s">
        <v>56</v>
      </c>
      <c r="M22" s="18"/>
      <c r="N22" s="18"/>
      <c r="O22" s="18"/>
      <c r="P22" s="18"/>
      <c r="Q22" s="18"/>
      <c r="R22" s="18"/>
    </row>
    <row r="23" spans="1:18" x14ac:dyDescent="0.25">
      <c r="A23" s="42" t="s">
        <v>30</v>
      </c>
      <c r="B23" s="1"/>
      <c r="C23" s="1"/>
      <c r="D23" s="24"/>
      <c r="E23" s="1"/>
      <c r="F23" s="1"/>
      <c r="G23" s="1"/>
      <c r="H23" s="1"/>
      <c r="I23" s="1"/>
      <c r="J23" s="1"/>
      <c r="K23" s="1"/>
      <c r="L23" s="85">
        <f t="shared" ref="L23:L34" si="4">SUM(B23:K23)</f>
        <v>0</v>
      </c>
      <c r="M23" s="22" t="str">
        <f t="shared" ref="M23:M28" si="5">IF(L23&gt;F6,"WARNING:Total acres treated exceed total acres for this land use"," ")</f>
        <v xml:space="preserve"> </v>
      </c>
      <c r="N23" s="16"/>
      <c r="O23" s="16"/>
      <c r="P23" s="16"/>
      <c r="Q23" s="16"/>
      <c r="R23" s="16"/>
    </row>
    <row r="24" spans="1:18" x14ac:dyDescent="0.25">
      <c r="A24" s="42" t="s">
        <v>31</v>
      </c>
      <c r="B24" s="1"/>
      <c r="C24" s="24"/>
      <c r="D24" s="24"/>
      <c r="E24" s="1"/>
      <c r="F24" s="1"/>
      <c r="G24" s="1"/>
      <c r="H24" s="1"/>
      <c r="I24" s="1"/>
      <c r="J24" s="1"/>
      <c r="K24" s="1"/>
      <c r="L24" s="85">
        <f t="shared" si="4"/>
        <v>0</v>
      </c>
      <c r="M24" s="22" t="str">
        <f t="shared" si="5"/>
        <v xml:space="preserve"> </v>
      </c>
      <c r="N24" s="22"/>
      <c r="O24" s="16"/>
      <c r="P24" s="16"/>
      <c r="Q24" s="16"/>
      <c r="R24" s="16"/>
    </row>
    <row r="25" spans="1:18" x14ac:dyDescent="0.25">
      <c r="A25" s="42" t="s">
        <v>25</v>
      </c>
      <c r="B25" s="1"/>
      <c r="C25" s="24"/>
      <c r="D25" s="24"/>
      <c r="E25" s="1"/>
      <c r="F25" s="1"/>
      <c r="G25" s="1"/>
      <c r="H25" s="1"/>
      <c r="I25" s="1"/>
      <c r="J25" s="1"/>
      <c r="K25" s="1"/>
      <c r="L25" s="85">
        <f t="shared" si="4"/>
        <v>0</v>
      </c>
      <c r="M25" s="22" t="str">
        <f t="shared" si="5"/>
        <v xml:space="preserve"> </v>
      </c>
      <c r="N25" s="16"/>
      <c r="O25" s="16"/>
      <c r="P25" s="16"/>
      <c r="Q25" s="16"/>
      <c r="R25" s="16"/>
    </row>
    <row r="26" spans="1:18" x14ac:dyDescent="0.25">
      <c r="A26" s="42" t="s">
        <v>33</v>
      </c>
      <c r="B26" s="1"/>
      <c r="C26" s="24"/>
      <c r="D26" s="24"/>
      <c r="E26" s="1"/>
      <c r="F26" s="1"/>
      <c r="G26" s="1"/>
      <c r="H26" s="1"/>
      <c r="I26" s="1"/>
      <c r="J26" s="1"/>
      <c r="K26" s="1"/>
      <c r="L26" s="85">
        <f t="shared" si="4"/>
        <v>0</v>
      </c>
      <c r="M26" s="22" t="str">
        <f t="shared" si="5"/>
        <v xml:space="preserve"> </v>
      </c>
      <c r="N26" s="16"/>
      <c r="O26" s="16"/>
      <c r="P26" s="16"/>
      <c r="Q26" s="16"/>
      <c r="R26" s="16"/>
    </row>
    <row r="27" spans="1:18" x14ac:dyDescent="0.25">
      <c r="A27" s="42" t="s">
        <v>60</v>
      </c>
      <c r="B27" s="1"/>
      <c r="C27" s="24"/>
      <c r="D27" s="24"/>
      <c r="E27" s="1"/>
      <c r="F27" s="1"/>
      <c r="G27" s="1"/>
      <c r="H27" s="1"/>
      <c r="I27" s="1"/>
      <c r="J27" s="1"/>
      <c r="K27" s="1"/>
      <c r="L27" s="85">
        <f t="shared" si="4"/>
        <v>0</v>
      </c>
      <c r="M27" s="22" t="str">
        <f t="shared" si="5"/>
        <v xml:space="preserve"> </v>
      </c>
      <c r="N27" s="16"/>
      <c r="O27" s="16"/>
      <c r="P27" s="16"/>
      <c r="Q27" s="16"/>
      <c r="R27" s="16"/>
    </row>
    <row r="28" spans="1:18" x14ac:dyDescent="0.25">
      <c r="A28" s="42" t="s">
        <v>32</v>
      </c>
      <c r="B28" s="1"/>
      <c r="C28" s="24"/>
      <c r="D28" s="24"/>
      <c r="E28" s="1"/>
      <c r="F28" s="1"/>
      <c r="G28" s="1"/>
      <c r="H28" s="1"/>
      <c r="I28" s="1"/>
      <c r="J28" s="1"/>
      <c r="K28" s="1"/>
      <c r="L28" s="85">
        <f t="shared" si="4"/>
        <v>0</v>
      </c>
      <c r="M28" s="22" t="str">
        <f t="shared" si="5"/>
        <v xml:space="preserve"> </v>
      </c>
      <c r="N28" s="16"/>
      <c r="O28" s="16"/>
      <c r="P28" s="16"/>
      <c r="Q28" s="16"/>
      <c r="R28" s="16"/>
    </row>
    <row r="29" spans="1:18" x14ac:dyDescent="0.25">
      <c r="A29" s="42" t="s">
        <v>37</v>
      </c>
      <c r="B29" s="1"/>
      <c r="C29" s="24"/>
      <c r="D29" s="24"/>
      <c r="E29" s="1"/>
      <c r="F29" s="1"/>
      <c r="G29" s="1"/>
      <c r="H29" s="1"/>
      <c r="I29" s="1"/>
      <c r="J29" s="1"/>
      <c r="K29" s="1"/>
      <c r="L29" s="85">
        <f t="shared" si="4"/>
        <v>0</v>
      </c>
      <c r="M29" s="22" t="str">
        <f t="shared" ref="M29:M34" si="6">IF(L29&gt;F12,"WARNING:Total acres treated exceed total acres for this land use"," ")</f>
        <v xml:space="preserve"> </v>
      </c>
      <c r="N29" s="16"/>
      <c r="O29" s="16"/>
      <c r="P29" s="16"/>
      <c r="Q29" s="16"/>
      <c r="R29" s="16"/>
    </row>
    <row r="30" spans="1:18" x14ac:dyDescent="0.25">
      <c r="A30" s="42" t="s">
        <v>38</v>
      </c>
      <c r="B30" s="1"/>
      <c r="C30" s="24"/>
      <c r="D30" s="24"/>
      <c r="E30" s="1"/>
      <c r="F30" s="1"/>
      <c r="G30" s="1"/>
      <c r="H30" s="1"/>
      <c r="I30" s="1"/>
      <c r="J30" s="1"/>
      <c r="K30" s="1"/>
      <c r="L30" s="85">
        <f t="shared" si="4"/>
        <v>0</v>
      </c>
      <c r="M30" s="22" t="str">
        <f t="shared" si="6"/>
        <v xml:space="preserve"> </v>
      </c>
      <c r="N30" s="16"/>
      <c r="O30" s="16"/>
      <c r="P30" s="16"/>
      <c r="Q30" s="16"/>
      <c r="R30" s="16"/>
    </row>
    <row r="31" spans="1:18" x14ac:dyDescent="0.25">
      <c r="A31" s="42" t="s">
        <v>39</v>
      </c>
      <c r="B31" s="1"/>
      <c r="C31" s="24"/>
      <c r="D31" s="24"/>
      <c r="E31" s="1"/>
      <c r="F31" s="1"/>
      <c r="G31" s="1"/>
      <c r="H31" s="1"/>
      <c r="I31" s="1"/>
      <c r="J31" s="1"/>
      <c r="K31" s="1"/>
      <c r="L31" s="85">
        <f t="shared" si="4"/>
        <v>0</v>
      </c>
      <c r="M31" s="22" t="str">
        <f t="shared" si="6"/>
        <v xml:space="preserve"> </v>
      </c>
      <c r="N31" s="16"/>
      <c r="O31" s="16"/>
      <c r="P31" s="16"/>
      <c r="Q31" s="16"/>
      <c r="R31" s="16"/>
    </row>
    <row r="32" spans="1:18" x14ac:dyDescent="0.25">
      <c r="A32" s="50" t="str">
        <f>$A$15</f>
        <v>Transportation</v>
      </c>
      <c r="B32" s="1"/>
      <c r="C32" s="24"/>
      <c r="D32" s="24"/>
      <c r="E32" s="1"/>
      <c r="F32" s="1"/>
      <c r="G32" s="1"/>
      <c r="H32" s="1"/>
      <c r="I32" s="1"/>
      <c r="J32" s="1"/>
      <c r="K32" s="1"/>
      <c r="L32" s="85">
        <f t="shared" si="4"/>
        <v>0</v>
      </c>
      <c r="M32" s="22" t="str">
        <f t="shared" si="6"/>
        <v xml:space="preserve"> </v>
      </c>
      <c r="N32" s="16"/>
      <c r="O32" s="16"/>
      <c r="P32" s="16"/>
      <c r="Q32" s="16"/>
      <c r="R32" s="16"/>
    </row>
    <row r="33" spans="1:18" x14ac:dyDescent="0.25">
      <c r="A33" s="70" t="str">
        <f>$A$16</f>
        <v>User specified</v>
      </c>
      <c r="B33" s="1"/>
      <c r="C33" s="24"/>
      <c r="D33" s="24"/>
      <c r="E33" s="1"/>
      <c r="F33" s="1"/>
      <c r="G33" s="1"/>
      <c r="H33" s="1"/>
      <c r="I33" s="1"/>
      <c r="J33" s="1"/>
      <c r="K33" s="1"/>
      <c r="L33" s="85">
        <f t="shared" si="4"/>
        <v>0</v>
      </c>
      <c r="M33" s="22" t="str">
        <f t="shared" si="6"/>
        <v xml:space="preserve"> </v>
      </c>
      <c r="N33" s="16"/>
      <c r="O33" s="16"/>
      <c r="P33" s="16"/>
      <c r="Q33" s="16"/>
      <c r="R33" s="16"/>
    </row>
    <row r="34" spans="1:18" x14ac:dyDescent="0.25">
      <c r="A34" s="68" t="str">
        <f>$A$17</f>
        <v>User specified</v>
      </c>
      <c r="B34" s="1"/>
      <c r="C34" s="24"/>
      <c r="D34" s="24"/>
      <c r="E34" s="1"/>
      <c r="F34" s="1"/>
      <c r="G34" s="1"/>
      <c r="H34" s="1"/>
      <c r="I34" s="1"/>
      <c r="J34" s="1"/>
      <c r="K34" s="1"/>
      <c r="L34" s="85">
        <f t="shared" si="4"/>
        <v>0</v>
      </c>
      <c r="M34" s="22" t="str">
        <f t="shared" si="6"/>
        <v xml:space="preserve"> </v>
      </c>
      <c r="N34" s="16"/>
      <c r="O34" s="16"/>
      <c r="P34" s="16"/>
      <c r="Q34" s="16"/>
      <c r="R34" s="16"/>
    </row>
    <row r="35" spans="1:18" ht="30" x14ac:dyDescent="0.25">
      <c r="A35" s="19" t="s">
        <v>61</v>
      </c>
      <c r="B35" s="83">
        <f>'Input values for MPCA estimator'!B3</f>
        <v>0.44</v>
      </c>
      <c r="C35" s="83">
        <f>'Input values for MPCA estimator'!B4</f>
        <v>0</v>
      </c>
      <c r="D35" s="83">
        <f>'Input values for MPCA estimator'!B5</f>
        <v>0</v>
      </c>
      <c r="E35" s="83">
        <f>'Input values for MPCA estimator'!B6</f>
        <v>0</v>
      </c>
      <c r="F35" s="83">
        <f>'Input values for MPCA estimator'!B7</f>
        <v>0.45</v>
      </c>
      <c r="G35" s="83">
        <f>'Input values for MPCA estimator'!B8</f>
        <v>0.47</v>
      </c>
      <c r="H35" s="83">
        <f>'Input values for MPCA estimator'!B9</f>
        <v>0.4</v>
      </c>
      <c r="I35" s="83">
        <f>'Input values for MPCA estimator'!B10</f>
        <v>0.5</v>
      </c>
      <c r="J35" s="83">
        <f>'Input values for MPCA estimator'!B11</f>
        <v>0.38</v>
      </c>
      <c r="K35" s="83">
        <v>0.4</v>
      </c>
      <c r="L35" s="86"/>
      <c r="M35" s="22"/>
      <c r="N35" s="16"/>
      <c r="O35" s="16"/>
      <c r="P35" s="16"/>
      <c r="Q35" s="16"/>
      <c r="R35" s="16"/>
    </row>
    <row r="36" spans="1:18" ht="30" x14ac:dyDescent="0.25">
      <c r="A36" s="19" t="s">
        <v>57</v>
      </c>
      <c r="B36" s="83">
        <f>'Input values for MPCA estimator'!$B$26</f>
        <v>0.9</v>
      </c>
      <c r="C36" s="83">
        <f>'Input values for MPCA estimator'!C26</f>
        <v>0.9</v>
      </c>
      <c r="D36" s="83">
        <f>'Input values for MPCA estimator'!$D$26</f>
        <v>0.9</v>
      </c>
      <c r="E36" s="83">
        <f>'Input values for MPCA estimator'!$E$26</f>
        <v>0.9</v>
      </c>
      <c r="F36" s="83">
        <f>'Input values for MPCA estimator'!$F$26</f>
        <v>0.9</v>
      </c>
      <c r="G36" s="83">
        <f>'Input values for MPCA estimator'!$G$26</f>
        <v>0.9</v>
      </c>
      <c r="H36" s="83">
        <f>'Input values for MPCA estimator'!$H$26</f>
        <v>0.9</v>
      </c>
      <c r="I36" s="83">
        <f>'Input values for MPCA estimator'!$I$26</f>
        <v>1</v>
      </c>
      <c r="J36" s="83">
        <f>'Input values for MPCA estimator'!$J$26</f>
        <v>1</v>
      </c>
      <c r="K36" s="83">
        <f>'Input values for MPCA estimator'!$K$26</f>
        <v>0.9</v>
      </c>
      <c r="L36" s="86"/>
      <c r="M36" s="22"/>
      <c r="N36" s="16"/>
      <c r="O36" s="16"/>
      <c r="P36" s="16"/>
      <c r="Q36" s="16"/>
      <c r="R36" s="16"/>
    </row>
    <row r="37" spans="1:18" ht="30" x14ac:dyDescent="0.25">
      <c r="A37" s="19" t="s">
        <v>62</v>
      </c>
      <c r="B37" s="83">
        <f>'Input values for MPCA estimator'!$B$27</f>
        <v>0</v>
      </c>
      <c r="C37" s="83">
        <f>'Input values for MPCA estimator'!$C$27</f>
        <v>0.9</v>
      </c>
      <c r="D37" s="83">
        <f>'Input values for MPCA estimator'!$D$27</f>
        <v>0</v>
      </c>
      <c r="E37" s="83">
        <f>'Input values for MPCA estimator'!$E$27</f>
        <v>0</v>
      </c>
      <c r="F37" s="83">
        <f>'Input values for MPCA estimator'!$F$27</f>
        <v>0.9</v>
      </c>
      <c r="G37" s="83">
        <f>'Input values for MPCA estimator'!$G$27</f>
        <v>0</v>
      </c>
      <c r="H37" s="83">
        <f>'Input values for MPCA estimator'!$H$27</f>
        <v>0</v>
      </c>
      <c r="I37" s="83">
        <f>'Input values for MPCA estimator'!$I$27</f>
        <v>0</v>
      </c>
      <c r="J37" s="83">
        <f>'Input values for MPCA estimator'!$J$27</f>
        <v>0</v>
      </c>
      <c r="K37" s="83">
        <f>'Input values for MPCA estimator'!$K$27</f>
        <v>0</v>
      </c>
      <c r="L37" s="86"/>
      <c r="M37" s="22"/>
      <c r="N37" s="16"/>
      <c r="O37" s="16"/>
      <c r="P37" s="16"/>
      <c r="Q37" s="16"/>
      <c r="R37" s="16"/>
    </row>
    <row r="38" spans="1:18" x14ac:dyDescent="0.25">
      <c r="A38" s="43" t="s">
        <v>35</v>
      </c>
      <c r="B38" s="51">
        <f>(((B23/$F6*$I6)+(B24/$F7*$I7)+(B25/$F8*$I8)+(B26/$F9*$I9)+(B27/$F10*$I10)+(B28/$F11*$I11)+(B29/$F12*$I12)+(B30/$F13*$I13)+(B31/$F14*$I14)+(B32/$F15*$I15)+(B33/$F16*$I16)+(B34/$F17*$I17))*B35*(B36-B37))+(((B23/$F6*$I6)+(B24/$F7*$I7)+(B25/$F8*$I8)+(B26/$F9*$I9)+(B27/$F10*$I10)+(B28/$F11*$I11)+(B29/$F12*$I12)+(B30/$F13*$I13)+(B31/$F14*$I14)+(B32/$F15*$I15)+(B33/$F16*$I16)+(B34/$F17*$I17))*B37)</f>
        <v>0</v>
      </c>
      <c r="C38" s="51">
        <f>(((C23/$F6*$I6)+(C24/$F7*$I7)+(C25/$F8*$I8)+(C26/$F9*$I9)+(C27/$F10*$I10)+(C28/$F11*$I11)+(C29/$F12*$I12)+(C30/$F13*$I13)+(C31/$F14*$I14)+(C32/$F15*$I15)+(C33/$F16*$I16)+(C34/$F17*$I17))*C35*(C36-C37))+(((C23/$F6*$I6)+(C24/$F7*$I7)+(C25/$F8*$I8)+(C26/$F9*$I9)+(C27/$F10*$I10)+(C28/$F11*$I11)+(C29/$F12*$I12)+(C30/$F13*$I13)+(C31/$F14*$I14)+(C32/$F15*$I15)+(C33/$F16*$I16)+(C34/$F17*$I17))*C37)</f>
        <v>0</v>
      </c>
      <c r="D38" s="51">
        <f t="shared" ref="D38:K38" si="7">(((D23/$F6*$I6)+(D24/$F7*$I7)+(D25/$F8*$I8)+(D26/$F9*$I9)+(D27/$F10*$I10)+(D28/$F11*$I11)+(D29/$F12*$I12)+(D30/$F13*$I13)+(D31/$F14*$I14)+(D32/$F15*$I15)+(D33/$F16*$I16)+(D34/$F17*$I17))*D35*(D36-D37))+(((D23/$F6*$I6)+(D24/$F7*$I7)+(D25/$F8*$I8)+(D26/$F9*$I9)+(D27/$F10*$I10)+(D28/$F11*$I11)+(D29/$F12*$I12)+(D30/$F13*$I13)+(D31/$F14*$I14)+(D32/$F15*$I15)+(D33/$F16*$I16)+(D34/$F17*$I17))*D37)</f>
        <v>0</v>
      </c>
      <c r="E38" s="51">
        <f t="shared" si="7"/>
        <v>0</v>
      </c>
      <c r="F38" s="51">
        <f t="shared" si="7"/>
        <v>0</v>
      </c>
      <c r="G38" s="51">
        <f t="shared" si="7"/>
        <v>0</v>
      </c>
      <c r="H38" s="51">
        <f t="shared" si="7"/>
        <v>0</v>
      </c>
      <c r="I38" s="51">
        <f t="shared" si="7"/>
        <v>0</v>
      </c>
      <c r="J38" s="51">
        <f t="shared" si="7"/>
        <v>0</v>
      </c>
      <c r="K38" s="51">
        <f t="shared" si="7"/>
        <v>0</v>
      </c>
      <c r="L38" s="51">
        <f>SUM(B38:K38)</f>
        <v>0</v>
      </c>
      <c r="M38" s="16"/>
      <c r="N38" s="16"/>
      <c r="O38" s="16"/>
      <c r="P38" s="16"/>
      <c r="Q38" s="16"/>
      <c r="R38" s="16"/>
    </row>
    <row r="39" spans="1:18" x14ac:dyDescent="0.25">
      <c r="A39" s="43" t="s">
        <v>36</v>
      </c>
      <c r="B39" s="52">
        <f>B38/$I$18</f>
        <v>0</v>
      </c>
      <c r="C39" s="52">
        <f t="shared" ref="C39:K39" si="8">C38/$I$18</f>
        <v>0</v>
      </c>
      <c r="D39" s="52">
        <f>D38/$I$18</f>
        <v>0</v>
      </c>
      <c r="E39" s="52">
        <f t="shared" si="8"/>
        <v>0</v>
      </c>
      <c r="F39" s="52">
        <f t="shared" si="8"/>
        <v>0</v>
      </c>
      <c r="G39" s="52">
        <f t="shared" si="8"/>
        <v>0</v>
      </c>
      <c r="H39" s="52">
        <f t="shared" si="8"/>
        <v>0</v>
      </c>
      <c r="I39" s="52">
        <f t="shared" si="8"/>
        <v>0</v>
      </c>
      <c r="J39" s="52">
        <f t="shared" si="8"/>
        <v>0</v>
      </c>
      <c r="K39" s="52">
        <f t="shared" si="8"/>
        <v>0</v>
      </c>
      <c r="L39" s="52">
        <f>L38/$I$18</f>
        <v>0</v>
      </c>
      <c r="M39" s="16"/>
      <c r="N39" s="16"/>
      <c r="O39" s="16"/>
      <c r="P39" s="16"/>
      <c r="Q39" s="16"/>
      <c r="R39" s="16"/>
    </row>
    <row r="40" spans="1:18" x14ac:dyDescent="0.25">
      <c r="A40" s="2"/>
      <c r="B40" s="3"/>
      <c r="C40" s="3"/>
      <c r="D40" s="3"/>
      <c r="E40" s="3"/>
      <c r="F40" s="3"/>
      <c r="G40" s="3"/>
      <c r="H40" s="3"/>
      <c r="I40" s="3"/>
      <c r="J40" s="3"/>
      <c r="K40" s="3"/>
      <c r="L40" s="3"/>
      <c r="M40" s="16"/>
      <c r="N40" s="16"/>
      <c r="O40" s="16"/>
      <c r="P40" s="16"/>
      <c r="Q40" s="16"/>
      <c r="R40" s="16"/>
    </row>
    <row r="41" spans="1:18" x14ac:dyDescent="0.25">
      <c r="A41" s="95" t="s">
        <v>28</v>
      </c>
      <c r="B41" s="96"/>
      <c r="C41" s="96"/>
      <c r="D41" s="96"/>
      <c r="E41" s="96"/>
      <c r="F41" s="96"/>
      <c r="G41" s="96"/>
      <c r="H41" s="96"/>
      <c r="I41" s="96"/>
      <c r="J41" s="96"/>
      <c r="K41" s="96"/>
      <c r="L41" s="97"/>
      <c r="M41" s="16"/>
      <c r="N41" s="16"/>
      <c r="O41" s="16"/>
      <c r="P41" s="16"/>
      <c r="Q41" s="16"/>
      <c r="R41" s="16"/>
    </row>
    <row r="42" spans="1:18" x14ac:dyDescent="0.25">
      <c r="A42" s="91" t="s">
        <v>12</v>
      </c>
      <c r="B42" s="93" t="s">
        <v>55</v>
      </c>
      <c r="C42" s="94"/>
      <c r="D42" s="94"/>
      <c r="E42" s="94"/>
      <c r="F42" s="94"/>
      <c r="G42" s="94"/>
      <c r="H42" s="94"/>
      <c r="I42" s="94"/>
      <c r="J42" s="94"/>
      <c r="K42" s="94"/>
      <c r="L42" s="94"/>
      <c r="M42" s="16"/>
      <c r="N42" s="16"/>
      <c r="O42" s="16"/>
      <c r="P42" s="16"/>
      <c r="Q42" s="16"/>
      <c r="R42" s="16"/>
    </row>
    <row r="43" spans="1:18" s="54" customFormat="1" ht="60" x14ac:dyDescent="0.25">
      <c r="A43" s="92"/>
      <c r="B43" s="69" t="s">
        <v>9</v>
      </c>
      <c r="C43" s="69" t="s">
        <v>54</v>
      </c>
      <c r="D43" s="69" t="s">
        <v>8</v>
      </c>
      <c r="E43" s="69" t="s">
        <v>11</v>
      </c>
      <c r="F43" s="69" t="s">
        <v>0</v>
      </c>
      <c r="G43" s="69" t="s">
        <v>4</v>
      </c>
      <c r="H43" s="69" t="s">
        <v>5</v>
      </c>
      <c r="I43" s="69" t="s">
        <v>6</v>
      </c>
      <c r="J43" s="69" t="s">
        <v>7</v>
      </c>
      <c r="K43" s="69" t="s">
        <v>3</v>
      </c>
      <c r="L43" s="66" t="s">
        <v>56</v>
      </c>
      <c r="M43" s="53"/>
      <c r="N43" s="53"/>
      <c r="O43" s="53"/>
      <c r="P43" s="53"/>
      <c r="Q43" s="53"/>
      <c r="R43" s="53"/>
    </row>
    <row r="44" spans="1:18" x14ac:dyDescent="0.25">
      <c r="A44" s="42" t="s">
        <v>30</v>
      </c>
      <c r="B44" s="24"/>
      <c r="C44" s="24"/>
      <c r="D44" s="24"/>
      <c r="E44" s="24"/>
      <c r="F44" s="24"/>
      <c r="G44" s="24"/>
      <c r="H44" s="24"/>
      <c r="I44" s="24"/>
      <c r="J44" s="24"/>
      <c r="K44" s="24"/>
      <c r="L44" s="85">
        <f t="shared" ref="L44:L55" si="9">SUM(B44:K44)</f>
        <v>0</v>
      </c>
      <c r="M44" s="22" t="str">
        <f t="shared" ref="M44:M55" si="10">IF(L44&gt;F6,"WARNING:Total acres treated exceed total acres for this land use"," ")</f>
        <v xml:space="preserve"> </v>
      </c>
      <c r="N44" s="16"/>
      <c r="O44" s="16"/>
      <c r="P44" s="16"/>
      <c r="Q44" s="16"/>
      <c r="R44" s="16"/>
    </row>
    <row r="45" spans="1:18" x14ac:dyDescent="0.25">
      <c r="A45" s="42" t="s">
        <v>31</v>
      </c>
      <c r="B45" s="24"/>
      <c r="C45" s="24"/>
      <c r="D45" s="24"/>
      <c r="E45" s="24"/>
      <c r="F45" s="24"/>
      <c r="G45" s="24"/>
      <c r="H45" s="24"/>
      <c r="I45" s="24"/>
      <c r="J45" s="24"/>
      <c r="K45" s="24"/>
      <c r="L45" s="85">
        <f t="shared" si="9"/>
        <v>0</v>
      </c>
      <c r="M45" s="22" t="str">
        <f t="shared" si="10"/>
        <v xml:space="preserve"> </v>
      </c>
      <c r="N45" s="16"/>
      <c r="O45" s="16"/>
      <c r="P45" s="16"/>
      <c r="Q45" s="16"/>
      <c r="R45" s="16"/>
    </row>
    <row r="46" spans="1:18" x14ac:dyDescent="0.25">
      <c r="A46" s="42" t="s">
        <v>25</v>
      </c>
      <c r="B46" s="24"/>
      <c r="C46" s="24"/>
      <c r="D46" s="24"/>
      <c r="E46" s="24"/>
      <c r="F46" s="24"/>
      <c r="G46" s="24"/>
      <c r="H46" s="24"/>
      <c r="I46" s="24"/>
      <c r="J46" s="24"/>
      <c r="K46" s="24"/>
      <c r="L46" s="85">
        <f t="shared" si="9"/>
        <v>0</v>
      </c>
      <c r="M46" s="22" t="str">
        <f t="shared" si="10"/>
        <v xml:space="preserve"> </v>
      </c>
      <c r="N46" s="16"/>
      <c r="O46" s="16"/>
      <c r="P46" s="16"/>
      <c r="Q46" s="16"/>
      <c r="R46" s="16"/>
    </row>
    <row r="47" spans="1:18" x14ac:dyDescent="0.25">
      <c r="A47" s="42" t="s">
        <v>33</v>
      </c>
      <c r="B47" s="24"/>
      <c r="C47" s="24"/>
      <c r="D47" s="24"/>
      <c r="E47" s="24"/>
      <c r="F47" s="24"/>
      <c r="G47" s="24"/>
      <c r="H47" s="24"/>
      <c r="I47" s="24"/>
      <c r="J47" s="24"/>
      <c r="K47" s="24"/>
      <c r="L47" s="85">
        <f t="shared" si="9"/>
        <v>0</v>
      </c>
      <c r="M47" s="22" t="str">
        <f t="shared" si="10"/>
        <v xml:space="preserve"> </v>
      </c>
      <c r="N47" s="16"/>
      <c r="O47" s="16"/>
      <c r="P47" s="16"/>
      <c r="Q47" s="16"/>
      <c r="R47" s="16"/>
    </row>
    <row r="48" spans="1:18" x14ac:dyDescent="0.25">
      <c r="A48" s="42" t="s">
        <v>60</v>
      </c>
      <c r="B48" s="24"/>
      <c r="C48" s="24"/>
      <c r="D48" s="24"/>
      <c r="E48" s="24"/>
      <c r="F48" s="24"/>
      <c r="G48" s="24"/>
      <c r="H48" s="24"/>
      <c r="I48" s="24"/>
      <c r="J48" s="24"/>
      <c r="K48" s="24"/>
      <c r="L48" s="85">
        <f t="shared" si="9"/>
        <v>0</v>
      </c>
      <c r="M48" s="22" t="str">
        <f t="shared" si="10"/>
        <v xml:space="preserve"> </v>
      </c>
      <c r="N48" s="16"/>
      <c r="O48" s="16"/>
      <c r="P48" s="16"/>
      <c r="Q48" s="16"/>
      <c r="R48" s="16"/>
    </row>
    <row r="49" spans="1:18" x14ac:dyDescent="0.25">
      <c r="A49" s="42" t="s">
        <v>32</v>
      </c>
      <c r="B49" s="24"/>
      <c r="C49" s="24"/>
      <c r="D49" s="24"/>
      <c r="E49" s="24"/>
      <c r="F49" s="24"/>
      <c r="G49" s="24"/>
      <c r="H49" s="24"/>
      <c r="I49" s="24"/>
      <c r="J49" s="24"/>
      <c r="K49" s="24"/>
      <c r="L49" s="85">
        <f t="shared" si="9"/>
        <v>0</v>
      </c>
      <c r="M49" s="22" t="str">
        <f t="shared" si="10"/>
        <v xml:space="preserve"> </v>
      </c>
      <c r="N49" s="16"/>
      <c r="O49" s="16"/>
      <c r="P49" s="16"/>
      <c r="Q49" s="16"/>
      <c r="R49" s="16"/>
    </row>
    <row r="50" spans="1:18" x14ac:dyDescent="0.25">
      <c r="A50" s="42" t="s">
        <v>37</v>
      </c>
      <c r="B50" s="24"/>
      <c r="C50" s="24"/>
      <c r="D50" s="24"/>
      <c r="E50" s="24"/>
      <c r="F50" s="24"/>
      <c r="G50" s="24"/>
      <c r="H50" s="24"/>
      <c r="I50" s="24"/>
      <c r="J50" s="24"/>
      <c r="K50" s="24"/>
      <c r="L50" s="85">
        <f t="shared" si="9"/>
        <v>0</v>
      </c>
      <c r="M50" s="22" t="str">
        <f t="shared" si="10"/>
        <v xml:space="preserve"> </v>
      </c>
      <c r="N50" s="16"/>
      <c r="O50" s="16"/>
      <c r="P50" s="16"/>
      <c r="Q50" s="16"/>
      <c r="R50" s="16"/>
    </row>
    <row r="51" spans="1:18" x14ac:dyDescent="0.25">
      <c r="A51" s="42" t="s">
        <v>38</v>
      </c>
      <c r="B51" s="24"/>
      <c r="C51" s="24"/>
      <c r="D51" s="24"/>
      <c r="E51" s="24"/>
      <c r="F51" s="24"/>
      <c r="G51" s="24"/>
      <c r="H51" s="24"/>
      <c r="I51" s="24"/>
      <c r="J51" s="24"/>
      <c r="K51" s="24"/>
      <c r="L51" s="85">
        <f t="shared" si="9"/>
        <v>0</v>
      </c>
      <c r="M51" s="22" t="str">
        <f t="shared" si="10"/>
        <v xml:space="preserve"> </v>
      </c>
      <c r="N51" s="16"/>
      <c r="O51" s="16"/>
      <c r="P51" s="16"/>
      <c r="Q51" s="16"/>
      <c r="R51" s="16"/>
    </row>
    <row r="52" spans="1:18" x14ac:dyDescent="0.25">
      <c r="A52" s="42" t="s">
        <v>39</v>
      </c>
      <c r="B52" s="24"/>
      <c r="C52" s="24"/>
      <c r="D52" s="24"/>
      <c r="E52" s="24"/>
      <c r="F52" s="24"/>
      <c r="G52" s="24"/>
      <c r="H52" s="24"/>
      <c r="I52" s="24"/>
      <c r="J52" s="24"/>
      <c r="K52" s="24"/>
      <c r="L52" s="85">
        <f t="shared" si="9"/>
        <v>0</v>
      </c>
      <c r="M52" s="22" t="str">
        <f t="shared" si="10"/>
        <v xml:space="preserve"> </v>
      </c>
      <c r="N52" s="16"/>
      <c r="O52" s="16"/>
      <c r="P52" s="16"/>
      <c r="Q52" s="16"/>
      <c r="R52" s="16"/>
    </row>
    <row r="53" spans="1:18" x14ac:dyDescent="0.25">
      <c r="A53" s="50" t="str">
        <f>$A$15</f>
        <v>Transportation</v>
      </c>
      <c r="B53" s="24"/>
      <c r="C53" s="24"/>
      <c r="D53" s="24"/>
      <c r="E53" s="24"/>
      <c r="F53" s="24"/>
      <c r="G53" s="24"/>
      <c r="H53" s="24"/>
      <c r="I53" s="24"/>
      <c r="J53" s="24"/>
      <c r="K53" s="24"/>
      <c r="L53" s="85">
        <f t="shared" si="9"/>
        <v>0</v>
      </c>
      <c r="M53" s="22" t="str">
        <f t="shared" si="10"/>
        <v xml:space="preserve"> </v>
      </c>
      <c r="N53" s="16"/>
      <c r="O53" s="16"/>
      <c r="P53" s="16"/>
      <c r="Q53" s="16"/>
      <c r="R53" s="16"/>
    </row>
    <row r="54" spans="1:18" x14ac:dyDescent="0.25">
      <c r="A54" s="50" t="str">
        <f>$A$16</f>
        <v>User specified</v>
      </c>
      <c r="B54" s="24"/>
      <c r="C54" s="24"/>
      <c r="D54" s="24"/>
      <c r="E54" s="24"/>
      <c r="F54" s="24"/>
      <c r="G54" s="24"/>
      <c r="H54" s="24"/>
      <c r="I54" s="24"/>
      <c r="J54" s="24"/>
      <c r="K54" s="24"/>
      <c r="L54" s="85">
        <f t="shared" si="9"/>
        <v>0</v>
      </c>
      <c r="M54" s="22" t="str">
        <f t="shared" si="10"/>
        <v xml:space="preserve"> </v>
      </c>
      <c r="N54" s="16"/>
      <c r="O54" s="16"/>
      <c r="P54" s="16"/>
      <c r="Q54" s="16"/>
      <c r="R54" s="16"/>
    </row>
    <row r="55" spans="1:18" x14ac:dyDescent="0.25">
      <c r="A55" s="42" t="str">
        <f>$A$17</f>
        <v>User specified</v>
      </c>
      <c r="B55" s="24"/>
      <c r="C55" s="24"/>
      <c r="D55" s="24"/>
      <c r="E55" s="24"/>
      <c r="F55" s="24"/>
      <c r="G55" s="24"/>
      <c r="H55" s="24"/>
      <c r="I55" s="24"/>
      <c r="J55" s="24"/>
      <c r="K55" s="24"/>
      <c r="L55" s="85">
        <f t="shared" si="9"/>
        <v>0</v>
      </c>
      <c r="M55" s="22" t="str">
        <f t="shared" si="10"/>
        <v xml:space="preserve"> </v>
      </c>
      <c r="N55" s="16"/>
      <c r="O55" s="16"/>
      <c r="P55" s="16"/>
      <c r="Q55" s="16"/>
      <c r="R55" s="16"/>
    </row>
    <row r="56" spans="1:18" x14ac:dyDescent="0.25">
      <c r="A56" s="6" t="s">
        <v>41</v>
      </c>
      <c r="B56" s="83">
        <f>'Input values for MPCA estimator'!C3</f>
        <v>0.85</v>
      </c>
      <c r="C56" s="83">
        <f>'Input values for MPCA estimator'!C4</f>
        <v>0</v>
      </c>
      <c r="D56" s="83">
        <f>'Input values for MPCA estimator'!C5</f>
        <v>0.68</v>
      </c>
      <c r="E56" s="83">
        <f>'Input values for MPCA estimator'!C6</f>
        <v>0.96</v>
      </c>
      <c r="F56" s="83">
        <f>'Input values for MPCA estimator'!C7</f>
        <v>0.74</v>
      </c>
      <c r="G56" s="83">
        <f>'Input values for MPCA estimator'!C8</f>
        <v>0.85</v>
      </c>
      <c r="H56" s="83">
        <f>'Input values for MPCA estimator'!C9</f>
        <v>0.68</v>
      </c>
      <c r="I56" s="83">
        <f>'Input values for MPCA estimator'!C10</f>
        <v>0.84</v>
      </c>
      <c r="J56" s="83">
        <f>'Input values for MPCA estimator'!C11</f>
        <v>0.73</v>
      </c>
      <c r="K56" s="83">
        <v>0.4</v>
      </c>
      <c r="L56" s="86"/>
      <c r="M56" s="16"/>
      <c r="N56" s="16"/>
      <c r="O56" s="16"/>
      <c r="P56" s="16"/>
      <c r="Q56" s="16"/>
      <c r="R56" s="16"/>
    </row>
    <row r="57" spans="1:18" ht="30" x14ac:dyDescent="0.25">
      <c r="A57" s="19" t="s">
        <v>57</v>
      </c>
      <c r="B57" s="83">
        <f>'Input values for MPCA estimator'!$B$26</f>
        <v>0.9</v>
      </c>
      <c r="C57" s="83">
        <f>'Input values for MPCA estimator'!C47</f>
        <v>0</v>
      </c>
      <c r="D57" s="83">
        <f>'Input values for MPCA estimator'!$D$26</f>
        <v>0.9</v>
      </c>
      <c r="E57" s="83">
        <f>'Input values for MPCA estimator'!$E$26</f>
        <v>0.9</v>
      </c>
      <c r="F57" s="83">
        <f>'Input values for MPCA estimator'!$F$26</f>
        <v>0.9</v>
      </c>
      <c r="G57" s="83">
        <f>'Input values for MPCA estimator'!$G$26</f>
        <v>0.9</v>
      </c>
      <c r="H57" s="83">
        <f>'Input values for MPCA estimator'!$H$26</f>
        <v>0.9</v>
      </c>
      <c r="I57" s="83">
        <f>'Input values for MPCA estimator'!$I$26</f>
        <v>1</v>
      </c>
      <c r="J57" s="83">
        <f>'Input values for MPCA estimator'!$J$26</f>
        <v>1</v>
      </c>
      <c r="K57" s="83">
        <f>'Input values for MPCA estimator'!$K$26</f>
        <v>0.9</v>
      </c>
      <c r="L57" s="86"/>
      <c r="M57" s="16"/>
      <c r="N57" s="16"/>
      <c r="O57" s="16"/>
      <c r="P57" s="16"/>
      <c r="Q57" s="16"/>
      <c r="R57" s="16"/>
    </row>
    <row r="58" spans="1:18" ht="30" x14ac:dyDescent="0.25">
      <c r="A58" s="19" t="s">
        <v>62</v>
      </c>
      <c r="B58" s="83">
        <f>'Input values for MPCA estimator'!$B$27</f>
        <v>0</v>
      </c>
      <c r="C58" s="83">
        <f>'Input values for MPCA estimator'!$C$27</f>
        <v>0.9</v>
      </c>
      <c r="D58" s="83">
        <f>'Input values for MPCA estimator'!$D$27</f>
        <v>0</v>
      </c>
      <c r="E58" s="83">
        <f>'Input values for MPCA estimator'!$E$27</f>
        <v>0</v>
      </c>
      <c r="F58" s="83">
        <f>'Input values for MPCA estimator'!$F$27</f>
        <v>0.9</v>
      </c>
      <c r="G58" s="83">
        <f>'Input values for MPCA estimator'!$G$27</f>
        <v>0</v>
      </c>
      <c r="H58" s="83">
        <f>'Input values for MPCA estimator'!$H$27</f>
        <v>0</v>
      </c>
      <c r="I58" s="83">
        <f>'Input values for MPCA estimator'!$I$27</f>
        <v>0</v>
      </c>
      <c r="J58" s="83">
        <f>'Input values for MPCA estimator'!$J$27</f>
        <v>0</v>
      </c>
      <c r="K58" s="83">
        <f>'Input values for MPCA estimator'!$K$27</f>
        <v>0</v>
      </c>
      <c r="L58" s="86"/>
      <c r="M58" s="16"/>
      <c r="N58" s="16"/>
      <c r="O58" s="16"/>
      <c r="P58" s="16"/>
      <c r="Q58" s="16"/>
      <c r="R58" s="16"/>
    </row>
    <row r="59" spans="1:18" x14ac:dyDescent="0.25">
      <c r="A59" s="43" t="s">
        <v>35</v>
      </c>
      <c r="B59" s="55">
        <f>(((B44/$F6*$J6)+(B45/$F7*$J7)+(B46/$F8*$J8)+(B47/$F9*$J9)+(B48/$F10*$J10)+(B49/$F11*$J11)+(B50/$F12*$J12)+(B51/$F13*$J13)+(B52/$F14*$J14)+(B53/$F15*$J15)+(B54/$F16*$J16)+(B55/$F17*$J17))*B56*(B57-B58))+(((B44/$F6*$J6)+(B45/$F7*$J7)+(B46/$F8*$J8)+(B47/$F9*$J9)+(B48/$F10*$J10)+(B49/$F11*$J11)+(B50/$F12*$J12)+(B51/$F13*$J13)+(B52/$F14*$J14)+(B53/$F15*$J15)+(B54/$F16*$J16)+(B55/$F17*$J17))*B58)</f>
        <v>0</v>
      </c>
      <c r="C59" s="55">
        <f t="shared" ref="C59:K59" si="11">(((C44/$F6*$J6)+(C45/$F7*$J7)+(C46/$F8*$J8)+(C47/$F9*$J9)+(C48/$F10*$J10)+(C49/$F11*$J11)+(C50/$F12*$J12)+(C51/$F13*$J13)+(C52/$F14*$J14)+(C53/$F15*$J15)+(C54/$F16*$J16)+(C55/$F17*$J17))*C56*(C57-C58))+(((C44/$F6*$J6)+(C45/$F7*$J7)+(C46/$F8*$J8)+(C47/$F9*$J9)+(C48/$F10*$J10)+(C49/$F11*$J11)+(C50/$F12*$J12)+(C51/$F13*$J13)+(C52/$F14*$J14)+(C53/$F15*$J15)+(C54/$F16*$J16)+(C55/$F17*$J17))*C58)</f>
        <v>0</v>
      </c>
      <c r="D59" s="55">
        <f t="shared" si="11"/>
        <v>0</v>
      </c>
      <c r="E59" s="55">
        <f t="shared" si="11"/>
        <v>0</v>
      </c>
      <c r="F59" s="55">
        <f t="shared" si="11"/>
        <v>0</v>
      </c>
      <c r="G59" s="55">
        <f t="shared" si="11"/>
        <v>0</v>
      </c>
      <c r="H59" s="55">
        <f t="shared" si="11"/>
        <v>0</v>
      </c>
      <c r="I59" s="55">
        <f t="shared" si="11"/>
        <v>0</v>
      </c>
      <c r="J59" s="55">
        <f t="shared" si="11"/>
        <v>0</v>
      </c>
      <c r="K59" s="55">
        <f t="shared" si="11"/>
        <v>0</v>
      </c>
      <c r="L59" s="55">
        <f>SUM(B59:K59)</f>
        <v>0</v>
      </c>
      <c r="M59" s="16"/>
      <c r="N59" s="16"/>
      <c r="O59" s="16"/>
      <c r="P59" s="16"/>
      <c r="Q59" s="16"/>
      <c r="R59" s="16"/>
    </row>
    <row r="60" spans="1:18" x14ac:dyDescent="0.25">
      <c r="A60" s="43" t="s">
        <v>36</v>
      </c>
      <c r="B60" s="52">
        <f t="shared" ref="B60:L60" si="12">B59/$J$18</f>
        <v>0</v>
      </c>
      <c r="C60" s="52">
        <f t="shared" si="12"/>
        <v>0</v>
      </c>
      <c r="D60" s="52">
        <f t="shared" si="12"/>
        <v>0</v>
      </c>
      <c r="E60" s="52">
        <f t="shared" si="12"/>
        <v>0</v>
      </c>
      <c r="F60" s="52">
        <f t="shared" si="12"/>
        <v>0</v>
      </c>
      <c r="G60" s="52">
        <f t="shared" si="12"/>
        <v>0</v>
      </c>
      <c r="H60" s="52">
        <f t="shared" si="12"/>
        <v>0</v>
      </c>
      <c r="I60" s="52">
        <f t="shared" si="12"/>
        <v>0</v>
      </c>
      <c r="J60" s="52">
        <f t="shared" si="12"/>
        <v>0</v>
      </c>
      <c r="K60" s="52">
        <f t="shared" si="12"/>
        <v>0</v>
      </c>
      <c r="L60" s="52">
        <f t="shared" si="12"/>
        <v>0</v>
      </c>
      <c r="M60" s="16"/>
      <c r="N60" s="16"/>
      <c r="O60" s="16"/>
      <c r="P60" s="16"/>
      <c r="Q60" s="16"/>
      <c r="R60" s="16"/>
    </row>
    <row r="61" spans="1:18" x14ac:dyDescent="0.25">
      <c r="A61" s="47"/>
      <c r="B61" s="48"/>
      <c r="C61" s="48"/>
      <c r="D61" s="48"/>
      <c r="E61" s="48"/>
      <c r="F61" s="48"/>
      <c r="G61" s="48"/>
      <c r="H61" s="48"/>
      <c r="I61" s="48"/>
      <c r="J61" s="48"/>
      <c r="K61" s="48"/>
      <c r="L61" s="48"/>
      <c r="M61" s="16"/>
      <c r="N61" s="16"/>
      <c r="O61" s="16"/>
      <c r="P61" s="16"/>
      <c r="Q61" s="16"/>
      <c r="R61" s="16"/>
    </row>
    <row r="62" spans="1:18" x14ac:dyDescent="0.25">
      <c r="A62" s="95" t="s">
        <v>78</v>
      </c>
      <c r="B62" s="96"/>
      <c r="C62" s="96"/>
      <c r="D62" s="96"/>
      <c r="E62" s="96"/>
      <c r="F62" s="96"/>
      <c r="G62" s="96"/>
      <c r="H62" s="96"/>
      <c r="I62" s="96"/>
      <c r="J62" s="96"/>
      <c r="K62" s="96"/>
      <c r="L62" s="97"/>
      <c r="M62" s="16"/>
      <c r="N62" s="16"/>
      <c r="O62" s="16"/>
      <c r="P62" s="16"/>
      <c r="Q62" s="16"/>
      <c r="R62" s="16"/>
    </row>
    <row r="63" spans="1:18" x14ac:dyDescent="0.25">
      <c r="A63" s="91" t="s">
        <v>12</v>
      </c>
      <c r="B63" s="93" t="s">
        <v>55</v>
      </c>
      <c r="C63" s="94"/>
      <c r="D63" s="94"/>
      <c r="E63" s="94"/>
      <c r="F63" s="94"/>
      <c r="G63" s="94"/>
      <c r="H63" s="94"/>
      <c r="I63" s="94"/>
      <c r="J63" s="94"/>
      <c r="K63" s="94"/>
      <c r="L63" s="94"/>
      <c r="M63" s="16"/>
      <c r="N63" s="16"/>
      <c r="O63" s="16"/>
      <c r="P63" s="16"/>
      <c r="Q63" s="16"/>
      <c r="R63" s="16"/>
    </row>
    <row r="64" spans="1:18" s="21" customFormat="1" ht="60" x14ac:dyDescent="0.25">
      <c r="A64" s="92"/>
      <c r="B64" s="69" t="s">
        <v>9</v>
      </c>
      <c r="C64" s="69" t="s">
        <v>54</v>
      </c>
      <c r="D64" s="69" t="s">
        <v>8</v>
      </c>
      <c r="E64" s="69" t="s">
        <v>11</v>
      </c>
      <c r="F64" s="69" t="s">
        <v>0</v>
      </c>
      <c r="G64" s="69" t="s">
        <v>4</v>
      </c>
      <c r="H64" s="69" t="s">
        <v>5</v>
      </c>
      <c r="I64" s="69" t="s">
        <v>6</v>
      </c>
      <c r="J64" s="69" t="s">
        <v>7</v>
      </c>
      <c r="K64" s="69" t="s">
        <v>3</v>
      </c>
      <c r="L64" s="66" t="s">
        <v>56</v>
      </c>
      <c r="M64" s="18"/>
      <c r="N64" s="18"/>
      <c r="O64" s="18"/>
      <c r="P64" s="18"/>
      <c r="Q64" s="18"/>
      <c r="R64" s="18"/>
    </row>
    <row r="65" spans="1:18" x14ac:dyDescent="0.25">
      <c r="A65" s="42" t="s">
        <v>30</v>
      </c>
      <c r="B65" s="1"/>
      <c r="C65" s="24"/>
      <c r="D65" s="24"/>
      <c r="E65" s="24"/>
      <c r="F65" s="24"/>
      <c r="G65" s="24"/>
      <c r="H65" s="24"/>
      <c r="I65" s="24"/>
      <c r="J65" s="24"/>
      <c r="K65" s="24"/>
      <c r="L65" s="85">
        <f t="shared" ref="L65:L76" si="13">SUM(B65:K65)</f>
        <v>0</v>
      </c>
      <c r="M65" s="22" t="str">
        <f t="shared" ref="M65:M76" si="14">IF(L65&gt;F6,"WARNING:Total acres treated exceed total acres for this land use"," ")</f>
        <v xml:space="preserve"> </v>
      </c>
      <c r="N65" s="16"/>
      <c r="O65" s="16"/>
      <c r="P65" s="16"/>
      <c r="Q65" s="16"/>
      <c r="R65" s="16"/>
    </row>
    <row r="66" spans="1:18" x14ac:dyDescent="0.25">
      <c r="A66" s="42" t="s">
        <v>31</v>
      </c>
      <c r="B66" s="24"/>
      <c r="C66" s="24"/>
      <c r="D66" s="24"/>
      <c r="E66" s="24"/>
      <c r="F66" s="24"/>
      <c r="G66" s="24"/>
      <c r="H66" s="24"/>
      <c r="I66" s="24"/>
      <c r="J66" s="24"/>
      <c r="K66" s="24"/>
      <c r="L66" s="85">
        <f t="shared" si="13"/>
        <v>0</v>
      </c>
      <c r="M66" s="22" t="str">
        <f t="shared" si="14"/>
        <v xml:space="preserve"> </v>
      </c>
      <c r="N66" s="16"/>
      <c r="O66" s="16"/>
      <c r="P66" s="16"/>
      <c r="Q66" s="16"/>
      <c r="R66" s="16"/>
    </row>
    <row r="67" spans="1:18" x14ac:dyDescent="0.25">
      <c r="A67" s="42" t="s">
        <v>25</v>
      </c>
      <c r="B67" s="24"/>
      <c r="C67" s="24"/>
      <c r="D67" s="24"/>
      <c r="E67" s="24"/>
      <c r="F67" s="24"/>
      <c r="G67" s="24"/>
      <c r="H67" s="24"/>
      <c r="I67" s="24"/>
      <c r="J67" s="24"/>
      <c r="K67" s="24"/>
      <c r="L67" s="85">
        <f t="shared" si="13"/>
        <v>0</v>
      </c>
      <c r="M67" s="22" t="str">
        <f t="shared" si="14"/>
        <v xml:space="preserve"> </v>
      </c>
      <c r="N67" s="16"/>
      <c r="O67" s="16"/>
      <c r="P67" s="16"/>
      <c r="Q67" s="16"/>
      <c r="R67" s="16"/>
    </row>
    <row r="68" spans="1:18" x14ac:dyDescent="0.25">
      <c r="A68" s="42" t="s">
        <v>33</v>
      </c>
      <c r="B68" s="24"/>
      <c r="C68" s="24"/>
      <c r="D68" s="24"/>
      <c r="E68" s="24"/>
      <c r="F68" s="24"/>
      <c r="G68" s="24"/>
      <c r="H68" s="24"/>
      <c r="I68" s="24"/>
      <c r="J68" s="24"/>
      <c r="K68" s="24"/>
      <c r="L68" s="85">
        <f t="shared" si="13"/>
        <v>0</v>
      </c>
      <c r="M68" s="22" t="str">
        <f t="shared" si="14"/>
        <v xml:space="preserve"> </v>
      </c>
      <c r="N68" s="16"/>
      <c r="O68" s="16"/>
      <c r="P68" s="16"/>
      <c r="Q68" s="16"/>
      <c r="R68" s="16"/>
    </row>
    <row r="69" spans="1:18" x14ac:dyDescent="0.25">
      <c r="A69" s="42" t="s">
        <v>60</v>
      </c>
      <c r="B69" s="24"/>
      <c r="C69" s="24"/>
      <c r="D69" s="24"/>
      <c r="E69" s="24"/>
      <c r="F69" s="24"/>
      <c r="G69" s="24"/>
      <c r="H69" s="24"/>
      <c r="I69" s="24"/>
      <c r="J69" s="24"/>
      <c r="K69" s="24"/>
      <c r="L69" s="85">
        <f t="shared" si="13"/>
        <v>0</v>
      </c>
      <c r="M69" s="22" t="str">
        <f t="shared" si="14"/>
        <v xml:space="preserve"> </v>
      </c>
      <c r="N69" s="16"/>
      <c r="O69" s="16"/>
      <c r="P69" s="16"/>
      <c r="Q69" s="16"/>
      <c r="R69" s="16"/>
    </row>
    <row r="70" spans="1:18" x14ac:dyDescent="0.25">
      <c r="A70" s="42" t="s">
        <v>32</v>
      </c>
      <c r="B70" s="24"/>
      <c r="C70" s="24"/>
      <c r="D70" s="24"/>
      <c r="E70" s="24"/>
      <c r="F70" s="24"/>
      <c r="G70" s="24"/>
      <c r="H70" s="24"/>
      <c r="I70" s="24"/>
      <c r="J70" s="24"/>
      <c r="K70" s="24"/>
      <c r="L70" s="85">
        <f t="shared" si="13"/>
        <v>0</v>
      </c>
      <c r="M70" s="22" t="str">
        <f t="shared" si="14"/>
        <v xml:space="preserve"> </v>
      </c>
      <c r="N70" s="16"/>
      <c r="O70" s="16"/>
      <c r="P70" s="16"/>
      <c r="Q70" s="16"/>
      <c r="R70" s="16"/>
    </row>
    <row r="71" spans="1:18" x14ac:dyDescent="0.25">
      <c r="A71" s="42" t="s">
        <v>37</v>
      </c>
      <c r="B71" s="24"/>
      <c r="C71" s="24"/>
      <c r="D71" s="24"/>
      <c r="E71" s="24"/>
      <c r="F71" s="24"/>
      <c r="G71" s="24"/>
      <c r="H71" s="24"/>
      <c r="I71" s="24"/>
      <c r="J71" s="24"/>
      <c r="K71" s="24"/>
      <c r="L71" s="85">
        <f t="shared" si="13"/>
        <v>0</v>
      </c>
      <c r="M71" s="22" t="str">
        <f t="shared" si="14"/>
        <v xml:space="preserve"> </v>
      </c>
      <c r="N71" s="16"/>
      <c r="O71" s="16"/>
      <c r="P71" s="16"/>
      <c r="Q71" s="16"/>
      <c r="R71" s="16"/>
    </row>
    <row r="72" spans="1:18" x14ac:dyDescent="0.25">
      <c r="A72" s="42" t="s">
        <v>38</v>
      </c>
      <c r="B72" s="24"/>
      <c r="C72" s="24"/>
      <c r="D72" s="24"/>
      <c r="E72" s="24"/>
      <c r="F72" s="24"/>
      <c r="G72" s="24"/>
      <c r="H72" s="24"/>
      <c r="I72" s="24"/>
      <c r="J72" s="24"/>
      <c r="K72" s="24"/>
      <c r="L72" s="85">
        <f t="shared" si="13"/>
        <v>0</v>
      </c>
      <c r="M72" s="22" t="str">
        <f t="shared" si="14"/>
        <v xml:space="preserve"> </v>
      </c>
      <c r="N72" s="16"/>
      <c r="O72" s="16"/>
      <c r="P72" s="16"/>
      <c r="Q72" s="16"/>
      <c r="R72" s="16"/>
    </row>
    <row r="73" spans="1:18" x14ac:dyDescent="0.25">
      <c r="A73" s="42" t="s">
        <v>39</v>
      </c>
      <c r="B73" s="24"/>
      <c r="C73" s="24"/>
      <c r="D73" s="24"/>
      <c r="E73" s="24"/>
      <c r="F73" s="24"/>
      <c r="G73" s="24"/>
      <c r="H73" s="24"/>
      <c r="I73" s="24"/>
      <c r="J73" s="24"/>
      <c r="K73" s="24"/>
      <c r="L73" s="85">
        <f t="shared" si="13"/>
        <v>0</v>
      </c>
      <c r="M73" s="22" t="str">
        <f t="shared" si="14"/>
        <v xml:space="preserve"> </v>
      </c>
      <c r="N73" s="16"/>
      <c r="O73" s="16"/>
      <c r="P73" s="16"/>
      <c r="Q73" s="16"/>
      <c r="R73" s="16"/>
    </row>
    <row r="74" spans="1:18" x14ac:dyDescent="0.25">
      <c r="A74" s="50" t="str">
        <f>$A$15</f>
        <v>Transportation</v>
      </c>
      <c r="B74" s="24"/>
      <c r="C74" s="24"/>
      <c r="D74" s="24"/>
      <c r="E74" s="24"/>
      <c r="F74" s="24"/>
      <c r="G74" s="24"/>
      <c r="H74" s="24"/>
      <c r="I74" s="24"/>
      <c r="J74" s="24"/>
      <c r="K74" s="24"/>
      <c r="L74" s="85">
        <f t="shared" si="13"/>
        <v>0</v>
      </c>
      <c r="M74" s="22" t="str">
        <f t="shared" si="14"/>
        <v xml:space="preserve"> </v>
      </c>
      <c r="N74" s="16"/>
      <c r="O74" s="16"/>
      <c r="P74" s="16"/>
      <c r="Q74" s="16"/>
      <c r="R74" s="16"/>
    </row>
    <row r="75" spans="1:18" x14ac:dyDescent="0.25">
      <c r="A75" s="50" t="str">
        <f>$A$16</f>
        <v>User specified</v>
      </c>
      <c r="B75" s="24"/>
      <c r="C75" s="24"/>
      <c r="D75" s="24"/>
      <c r="E75" s="24"/>
      <c r="F75" s="24"/>
      <c r="G75" s="24"/>
      <c r="H75" s="24"/>
      <c r="I75" s="24"/>
      <c r="J75" s="24"/>
      <c r="K75" s="24"/>
      <c r="L75" s="85">
        <f t="shared" si="13"/>
        <v>0</v>
      </c>
      <c r="M75" s="22" t="str">
        <f t="shared" si="14"/>
        <v xml:space="preserve"> </v>
      </c>
      <c r="N75" s="16"/>
      <c r="O75" s="16"/>
      <c r="P75" s="16"/>
      <c r="Q75" s="16"/>
      <c r="R75" s="16"/>
    </row>
    <row r="76" spans="1:18" x14ac:dyDescent="0.25">
      <c r="A76" s="42" t="str">
        <f>$A$17</f>
        <v>User specified</v>
      </c>
      <c r="B76" s="24"/>
      <c r="C76" s="24"/>
      <c r="D76" s="24"/>
      <c r="E76" s="24"/>
      <c r="F76" s="24"/>
      <c r="G76" s="24"/>
      <c r="H76" s="24"/>
      <c r="I76" s="24"/>
      <c r="J76" s="24"/>
      <c r="K76" s="24"/>
      <c r="L76" s="85">
        <f t="shared" si="13"/>
        <v>0</v>
      </c>
      <c r="M76" s="22" t="str">
        <f t="shared" si="14"/>
        <v xml:space="preserve"> </v>
      </c>
      <c r="N76" s="16"/>
      <c r="O76" s="16"/>
      <c r="P76" s="16"/>
      <c r="Q76" s="16"/>
      <c r="R76" s="16"/>
    </row>
    <row r="77" spans="1:18" x14ac:dyDescent="0.25">
      <c r="A77" s="6" t="s">
        <v>41</v>
      </c>
      <c r="B77" s="83">
        <f>'Input values for MPCA estimator'!D3</f>
        <v>0.75</v>
      </c>
      <c r="C77" s="83">
        <f>'Input values for MPCA estimator'!D4</f>
        <v>0</v>
      </c>
      <c r="D77" s="83">
        <f>'Input values for MPCA estimator'!D5</f>
        <v>0.25</v>
      </c>
      <c r="E77" s="83">
        <f>'Input values for MPCA estimator'!D6</f>
        <v>0.9</v>
      </c>
      <c r="F77" s="83">
        <f>'Input values for MPCA estimator'!D7</f>
        <v>0.7</v>
      </c>
      <c r="G77" s="83">
        <f>'Input values for MPCA estimator'!D8</f>
        <v>0.75</v>
      </c>
      <c r="H77" s="83">
        <f>'Input values for MPCA estimator'!D9</f>
        <v>0</v>
      </c>
      <c r="I77" s="83">
        <f>'Input values for MPCA estimator'!D10</f>
        <v>0.7</v>
      </c>
      <c r="J77" s="83">
        <f>'Input values for MPCA estimator'!D11</f>
        <v>0.7</v>
      </c>
      <c r="K77" s="83">
        <v>0.4</v>
      </c>
      <c r="L77" s="86"/>
      <c r="M77" s="16"/>
      <c r="N77" s="16"/>
      <c r="O77" s="16"/>
      <c r="P77" s="16"/>
      <c r="Q77" s="16"/>
      <c r="R77" s="16"/>
    </row>
    <row r="78" spans="1:18" ht="30" x14ac:dyDescent="0.25">
      <c r="A78" s="19" t="s">
        <v>57</v>
      </c>
      <c r="B78" s="83">
        <f>'Input values for MPCA estimator'!$B$26</f>
        <v>0.9</v>
      </c>
      <c r="C78" s="83">
        <f>'Input values for MPCA estimator'!C68</f>
        <v>0</v>
      </c>
      <c r="D78" s="83">
        <f>'Input values for MPCA estimator'!$D$26</f>
        <v>0.9</v>
      </c>
      <c r="E78" s="83">
        <f>'Input values for MPCA estimator'!$E$26</f>
        <v>0.9</v>
      </c>
      <c r="F78" s="83">
        <f>'Input values for MPCA estimator'!$F$26</f>
        <v>0.9</v>
      </c>
      <c r="G78" s="83">
        <f>'Input values for MPCA estimator'!$G$26</f>
        <v>0.9</v>
      </c>
      <c r="H78" s="83">
        <f>'Input values for MPCA estimator'!$H$26</f>
        <v>0.9</v>
      </c>
      <c r="I78" s="83">
        <f>'Input values for MPCA estimator'!$I$26</f>
        <v>1</v>
      </c>
      <c r="J78" s="83">
        <f>'Input values for MPCA estimator'!$J$26</f>
        <v>1</v>
      </c>
      <c r="K78" s="83">
        <f>'Input values for MPCA estimator'!$K$26</f>
        <v>0.9</v>
      </c>
      <c r="L78" s="86"/>
      <c r="M78" s="16"/>
      <c r="N78" s="16"/>
      <c r="O78" s="16"/>
      <c r="P78" s="16"/>
      <c r="Q78" s="16"/>
      <c r="R78" s="16"/>
    </row>
    <row r="79" spans="1:18" ht="30" x14ac:dyDescent="0.25">
      <c r="A79" s="19" t="s">
        <v>62</v>
      </c>
      <c r="B79" s="83">
        <f>'Input values for MPCA estimator'!$B$27</f>
        <v>0</v>
      </c>
      <c r="C79" s="83">
        <f>'Input values for MPCA estimator'!$C$27</f>
        <v>0.9</v>
      </c>
      <c r="D79" s="83">
        <f>'Input values for MPCA estimator'!$D$27</f>
        <v>0</v>
      </c>
      <c r="E79" s="83">
        <f>'Input values for MPCA estimator'!$E$27</f>
        <v>0</v>
      </c>
      <c r="F79" s="83">
        <f>'Input values for MPCA estimator'!$F$27</f>
        <v>0.9</v>
      </c>
      <c r="G79" s="83">
        <f>'Input values for MPCA estimator'!$G$27</f>
        <v>0</v>
      </c>
      <c r="H79" s="83">
        <f>'Input values for MPCA estimator'!$H$27</f>
        <v>0</v>
      </c>
      <c r="I79" s="83">
        <f>'Input values for MPCA estimator'!$I$27</f>
        <v>0</v>
      </c>
      <c r="J79" s="83">
        <f>'Input values for MPCA estimator'!$J$27</f>
        <v>0</v>
      </c>
      <c r="K79" s="83">
        <f>'Input values for MPCA estimator'!$K$27</f>
        <v>0</v>
      </c>
      <c r="L79" s="86"/>
      <c r="M79" s="16"/>
      <c r="N79" s="16"/>
      <c r="O79" s="16"/>
      <c r="P79" s="16"/>
      <c r="Q79" s="16"/>
      <c r="R79" s="16"/>
    </row>
    <row r="80" spans="1:18" x14ac:dyDescent="0.25">
      <c r="A80" s="43" t="s">
        <v>35</v>
      </c>
      <c r="B80" s="55">
        <f>(((B65/$F6*$K6)+(B66/$F7*$K7)+(B67/$F8*$K8)+(B68/$F9*$K9)+(B69/$F10*$K10)+(B70/$F11*$K11)+(B71/$F12*$K12)+(B72/$F13*$K13)+(B73/$F14*$K14)+(B74/$F15*$K15)+(B75/$F16*$K16)+(B76/$F17*$K17))*B77*(B78-B79))+(((B65/$F6*$K6)+(B66/$F7*$K7)+(B67/$F8*$K8)+(B68/$F9*$K9)+(B69/$F10*$K10)+(B70/$F11*$K11)+(B71/$F12*$K12)+(B72/$F13*$K13)+(B73/$F14*$K14)+(B74/$F15*$K15)+(B75/$F16*$K16)+(B76/$F17*$K17))*B79)</f>
        <v>0</v>
      </c>
      <c r="C80" s="55">
        <f t="shared" ref="C80:K80" si="15">(((C65/$F6*$K6)+(C66/$F7*$K7)+(C67/$F8*$K8)+(C68/$F9*$K9)+(C69/$F10*$K10)+(C70/$F11*$K11)+(C71/$F12*$K12)+(C72/$F13*$K13)+(C73/$F14*$K14)+(C74/$F15*$K15)+(C75/$F16*$K16)+(C76/$F17*$K17))*C77*(C78-C79))+(((C65/$F6*$K6)+(C66/$F7*$K7)+(C67/$F8*$K8)+(C68/$F9*$K9)+(C69/$F10*$K10)+(C70/$F11*$K11)+(C71/$F12*$K12)+(C72/$F13*$K13)+(C73/$F14*$K14)+(C74/$F15*$K15)+(C75/$F16*$K16)+(C76/$F17*$K17))*C79)</f>
        <v>0</v>
      </c>
      <c r="D80" s="55">
        <f t="shared" si="15"/>
        <v>0</v>
      </c>
      <c r="E80" s="55">
        <f t="shared" si="15"/>
        <v>0</v>
      </c>
      <c r="F80" s="55">
        <f t="shared" si="15"/>
        <v>0</v>
      </c>
      <c r="G80" s="55">
        <f t="shared" si="15"/>
        <v>0</v>
      </c>
      <c r="H80" s="55">
        <f t="shared" si="15"/>
        <v>0</v>
      </c>
      <c r="I80" s="55">
        <f t="shared" si="15"/>
        <v>0</v>
      </c>
      <c r="J80" s="55">
        <f t="shared" si="15"/>
        <v>0</v>
      </c>
      <c r="K80" s="55">
        <f t="shared" si="15"/>
        <v>0</v>
      </c>
      <c r="L80" s="55">
        <f>SUM(B80:K80)</f>
        <v>0</v>
      </c>
      <c r="M80" s="16"/>
      <c r="N80" s="16"/>
      <c r="O80" s="16"/>
      <c r="P80" s="16"/>
      <c r="Q80" s="16"/>
      <c r="R80" s="16"/>
    </row>
    <row r="81" spans="1:18" x14ac:dyDescent="0.25">
      <c r="A81" s="43" t="s">
        <v>36</v>
      </c>
      <c r="B81" s="52">
        <f t="shared" ref="B81:L81" si="16">B80/$K$18</f>
        <v>0</v>
      </c>
      <c r="C81" s="52">
        <f t="shared" si="16"/>
        <v>0</v>
      </c>
      <c r="D81" s="52">
        <f t="shared" si="16"/>
        <v>0</v>
      </c>
      <c r="E81" s="52">
        <f t="shared" si="16"/>
        <v>0</v>
      </c>
      <c r="F81" s="52">
        <f t="shared" si="16"/>
        <v>0</v>
      </c>
      <c r="G81" s="52">
        <f t="shared" si="16"/>
        <v>0</v>
      </c>
      <c r="H81" s="52">
        <f t="shared" si="16"/>
        <v>0</v>
      </c>
      <c r="I81" s="52">
        <f t="shared" si="16"/>
        <v>0</v>
      </c>
      <c r="J81" s="52">
        <f t="shared" si="16"/>
        <v>0</v>
      </c>
      <c r="K81" s="52">
        <f t="shared" si="16"/>
        <v>0</v>
      </c>
      <c r="L81" s="52">
        <f t="shared" si="16"/>
        <v>0</v>
      </c>
      <c r="M81" s="16"/>
      <c r="N81" s="16"/>
      <c r="O81" s="16"/>
      <c r="P81" s="16"/>
      <c r="Q81" s="16"/>
      <c r="R81" s="16"/>
    </row>
    <row r="82" spans="1:18" x14ac:dyDescent="0.25">
      <c r="A82" s="47"/>
      <c r="B82" s="48"/>
      <c r="C82" s="48"/>
      <c r="D82" s="48"/>
      <c r="E82" s="48"/>
      <c r="F82" s="48"/>
      <c r="G82" s="48"/>
      <c r="H82" s="48"/>
      <c r="I82" s="48"/>
      <c r="J82" s="48"/>
      <c r="K82" s="48"/>
      <c r="L82" s="48"/>
      <c r="M82" s="16"/>
      <c r="N82" s="16"/>
      <c r="O82" s="16"/>
      <c r="P82" s="16"/>
      <c r="Q82" s="16"/>
      <c r="R82" s="16"/>
    </row>
    <row r="83" spans="1:18" x14ac:dyDescent="0.25">
      <c r="A83" s="95" t="s">
        <v>46</v>
      </c>
      <c r="B83" s="96"/>
      <c r="C83" s="96"/>
      <c r="D83" s="96"/>
      <c r="E83" s="96"/>
      <c r="F83" s="96"/>
      <c r="G83" s="96"/>
      <c r="H83" s="96"/>
      <c r="I83" s="96"/>
      <c r="J83" s="96"/>
      <c r="K83" s="96"/>
      <c r="L83" s="97"/>
      <c r="M83" s="16"/>
      <c r="N83" s="16"/>
      <c r="O83" s="16"/>
      <c r="P83" s="16"/>
      <c r="Q83" s="16"/>
      <c r="R83" s="16"/>
    </row>
    <row r="84" spans="1:18" x14ac:dyDescent="0.25">
      <c r="A84" s="91" t="s">
        <v>12</v>
      </c>
      <c r="B84" s="93" t="s">
        <v>55</v>
      </c>
      <c r="C84" s="94"/>
      <c r="D84" s="94"/>
      <c r="E84" s="94"/>
      <c r="F84" s="94"/>
      <c r="G84" s="94"/>
      <c r="H84" s="94"/>
      <c r="I84" s="94"/>
      <c r="J84" s="94"/>
      <c r="K84" s="94"/>
      <c r="L84" s="94"/>
      <c r="M84" s="16"/>
      <c r="N84" s="16"/>
      <c r="O84" s="16"/>
      <c r="P84" s="16"/>
      <c r="Q84" s="16"/>
      <c r="R84" s="16"/>
    </row>
    <row r="85" spans="1:18" s="21" customFormat="1" ht="60" x14ac:dyDescent="0.25">
      <c r="A85" s="92"/>
      <c r="B85" s="69" t="s">
        <v>9</v>
      </c>
      <c r="C85" s="69" t="s">
        <v>54</v>
      </c>
      <c r="D85" s="69" t="s">
        <v>53</v>
      </c>
      <c r="E85" s="69" t="s">
        <v>11</v>
      </c>
      <c r="F85" s="69" t="s">
        <v>0</v>
      </c>
      <c r="G85" s="69" t="s">
        <v>4</v>
      </c>
      <c r="H85" s="69" t="s">
        <v>5</v>
      </c>
      <c r="I85" s="69" t="s">
        <v>6</v>
      </c>
      <c r="J85" s="69" t="s">
        <v>7</v>
      </c>
      <c r="K85" s="69" t="s">
        <v>3</v>
      </c>
      <c r="L85" s="5" t="s">
        <v>56</v>
      </c>
      <c r="M85" s="18"/>
      <c r="N85" s="18"/>
      <c r="O85" s="18"/>
      <c r="P85" s="18"/>
      <c r="Q85" s="18"/>
      <c r="R85" s="18"/>
    </row>
    <row r="86" spans="1:18" x14ac:dyDescent="0.25">
      <c r="A86" s="42" t="s">
        <v>30</v>
      </c>
      <c r="B86" s="1"/>
      <c r="C86" s="24"/>
      <c r="D86" s="24"/>
      <c r="E86" s="24"/>
      <c r="F86" s="24"/>
      <c r="G86" s="24"/>
      <c r="H86" s="24"/>
      <c r="I86" s="24"/>
      <c r="J86" s="24"/>
      <c r="K86" s="24"/>
      <c r="L86" s="85">
        <f t="shared" ref="L86:L97" si="17">SUM(B86:K86)</f>
        <v>0</v>
      </c>
      <c r="M86" s="22" t="str">
        <f t="shared" ref="M86:M97" si="18">IF(L86&gt;F6,"WARNING:Total acres treated exceed total acres for this land use"," ")</f>
        <v xml:space="preserve"> </v>
      </c>
      <c r="N86" s="16"/>
      <c r="O86" s="16"/>
      <c r="P86" s="16"/>
      <c r="Q86" s="16"/>
      <c r="R86" s="16"/>
    </row>
    <row r="87" spans="1:18" x14ac:dyDescent="0.25">
      <c r="A87" s="42" t="s">
        <v>31</v>
      </c>
      <c r="B87" s="24"/>
      <c r="C87" s="24"/>
      <c r="D87" s="24"/>
      <c r="E87" s="24"/>
      <c r="F87" s="24"/>
      <c r="G87" s="24"/>
      <c r="H87" s="24"/>
      <c r="I87" s="24"/>
      <c r="J87" s="24"/>
      <c r="K87" s="24"/>
      <c r="L87" s="85">
        <f t="shared" si="17"/>
        <v>0</v>
      </c>
      <c r="M87" s="22" t="str">
        <f t="shared" si="18"/>
        <v xml:space="preserve"> </v>
      </c>
      <c r="N87" s="16"/>
      <c r="O87" s="16"/>
      <c r="P87" s="16"/>
      <c r="Q87" s="16"/>
      <c r="R87" s="16"/>
    </row>
    <row r="88" spans="1:18" x14ac:dyDescent="0.25">
      <c r="A88" s="42" t="s">
        <v>25</v>
      </c>
      <c r="B88" s="24"/>
      <c r="C88" s="24"/>
      <c r="D88" s="24"/>
      <c r="E88" s="24"/>
      <c r="F88" s="24"/>
      <c r="G88" s="24"/>
      <c r="H88" s="24"/>
      <c r="I88" s="24"/>
      <c r="J88" s="24"/>
      <c r="K88" s="24"/>
      <c r="L88" s="85">
        <f t="shared" si="17"/>
        <v>0</v>
      </c>
      <c r="M88" s="22" t="str">
        <f t="shared" si="18"/>
        <v xml:space="preserve"> </v>
      </c>
      <c r="N88" s="16"/>
      <c r="O88" s="16"/>
      <c r="P88" s="16"/>
      <c r="Q88" s="16"/>
      <c r="R88" s="16"/>
    </row>
    <row r="89" spans="1:18" x14ac:dyDescent="0.25">
      <c r="A89" s="42" t="s">
        <v>33</v>
      </c>
      <c r="B89" s="24"/>
      <c r="C89" s="24"/>
      <c r="D89" s="24"/>
      <c r="E89" s="24"/>
      <c r="F89" s="24"/>
      <c r="G89" s="24"/>
      <c r="H89" s="24"/>
      <c r="I89" s="24"/>
      <c r="J89" s="24"/>
      <c r="K89" s="24"/>
      <c r="L89" s="85">
        <f t="shared" si="17"/>
        <v>0</v>
      </c>
      <c r="M89" s="22" t="str">
        <f t="shared" si="18"/>
        <v xml:space="preserve"> </v>
      </c>
      <c r="N89" s="16"/>
      <c r="O89" s="16"/>
      <c r="P89" s="16"/>
      <c r="Q89" s="16"/>
      <c r="R89" s="16"/>
    </row>
    <row r="90" spans="1:18" x14ac:dyDescent="0.25">
      <c r="A90" s="42" t="s">
        <v>60</v>
      </c>
      <c r="B90" s="24"/>
      <c r="C90" s="24"/>
      <c r="D90" s="24"/>
      <c r="E90" s="24"/>
      <c r="F90" s="24"/>
      <c r="G90" s="24"/>
      <c r="H90" s="24"/>
      <c r="I90" s="24"/>
      <c r="J90" s="24"/>
      <c r="K90" s="24"/>
      <c r="L90" s="85">
        <f t="shared" si="17"/>
        <v>0</v>
      </c>
      <c r="M90" s="22" t="str">
        <f t="shared" si="18"/>
        <v xml:space="preserve"> </v>
      </c>
      <c r="N90" s="16"/>
      <c r="O90" s="16"/>
      <c r="P90" s="16"/>
      <c r="Q90" s="16"/>
      <c r="R90" s="16"/>
    </row>
    <row r="91" spans="1:18" x14ac:dyDescent="0.25">
      <c r="A91" s="42" t="s">
        <v>32</v>
      </c>
      <c r="B91" s="24"/>
      <c r="C91" s="24"/>
      <c r="D91" s="24"/>
      <c r="E91" s="24"/>
      <c r="F91" s="24"/>
      <c r="G91" s="24"/>
      <c r="H91" s="24"/>
      <c r="I91" s="24"/>
      <c r="J91" s="24"/>
      <c r="K91" s="24"/>
      <c r="L91" s="85">
        <f t="shared" si="17"/>
        <v>0</v>
      </c>
      <c r="M91" s="22" t="str">
        <f t="shared" si="18"/>
        <v xml:space="preserve"> </v>
      </c>
      <c r="N91" s="16"/>
      <c r="O91" s="16"/>
      <c r="P91" s="16"/>
      <c r="Q91" s="16"/>
      <c r="R91" s="16"/>
    </row>
    <row r="92" spans="1:18" x14ac:dyDescent="0.25">
      <c r="A92" s="42" t="s">
        <v>37</v>
      </c>
      <c r="B92" s="24"/>
      <c r="C92" s="24"/>
      <c r="D92" s="24"/>
      <c r="E92" s="24"/>
      <c r="F92" s="24"/>
      <c r="G92" s="24"/>
      <c r="H92" s="24"/>
      <c r="I92" s="24"/>
      <c r="J92" s="24"/>
      <c r="K92" s="24"/>
      <c r="L92" s="85">
        <f t="shared" si="17"/>
        <v>0</v>
      </c>
      <c r="M92" s="22" t="str">
        <f t="shared" si="18"/>
        <v xml:space="preserve"> </v>
      </c>
      <c r="N92" s="16"/>
      <c r="O92" s="16"/>
      <c r="P92" s="16"/>
      <c r="Q92" s="16"/>
      <c r="R92" s="16"/>
    </row>
    <row r="93" spans="1:18" x14ac:dyDescent="0.25">
      <c r="A93" s="42" t="s">
        <v>38</v>
      </c>
      <c r="B93" s="24"/>
      <c r="C93" s="24"/>
      <c r="D93" s="24"/>
      <c r="E93" s="24"/>
      <c r="F93" s="24"/>
      <c r="G93" s="24"/>
      <c r="H93" s="24"/>
      <c r="I93" s="24"/>
      <c r="J93" s="24"/>
      <c r="K93" s="24"/>
      <c r="L93" s="85">
        <f t="shared" si="17"/>
        <v>0</v>
      </c>
      <c r="M93" s="22" t="str">
        <f t="shared" si="18"/>
        <v xml:space="preserve"> </v>
      </c>
      <c r="N93" s="16"/>
      <c r="O93" s="16"/>
      <c r="P93" s="16"/>
      <c r="Q93" s="16"/>
      <c r="R93" s="16"/>
    </row>
    <row r="94" spans="1:18" x14ac:dyDescent="0.25">
      <c r="A94" s="42" t="s">
        <v>39</v>
      </c>
      <c r="B94" s="24"/>
      <c r="C94" s="24"/>
      <c r="D94" s="24"/>
      <c r="E94" s="24"/>
      <c r="F94" s="24"/>
      <c r="G94" s="24"/>
      <c r="H94" s="24"/>
      <c r="I94" s="24"/>
      <c r="J94" s="24"/>
      <c r="K94" s="24"/>
      <c r="L94" s="85">
        <f t="shared" si="17"/>
        <v>0</v>
      </c>
      <c r="M94" s="22" t="str">
        <f t="shared" si="18"/>
        <v xml:space="preserve"> </v>
      </c>
      <c r="N94" s="16"/>
      <c r="O94" s="16"/>
      <c r="P94" s="16"/>
      <c r="Q94" s="16"/>
      <c r="R94" s="16"/>
    </row>
    <row r="95" spans="1:18" x14ac:dyDescent="0.25">
      <c r="A95" s="50" t="str">
        <f>$A$15</f>
        <v>Transportation</v>
      </c>
      <c r="B95" s="24"/>
      <c r="C95" s="24"/>
      <c r="D95" s="24"/>
      <c r="E95" s="24"/>
      <c r="F95" s="24"/>
      <c r="G95" s="24"/>
      <c r="H95" s="24"/>
      <c r="I95" s="24"/>
      <c r="J95" s="24"/>
      <c r="K95" s="24"/>
      <c r="L95" s="85">
        <f t="shared" si="17"/>
        <v>0</v>
      </c>
      <c r="M95" s="22" t="str">
        <f t="shared" si="18"/>
        <v xml:space="preserve"> </v>
      </c>
      <c r="N95" s="16"/>
      <c r="O95" s="16"/>
      <c r="P95" s="16"/>
      <c r="Q95" s="16"/>
      <c r="R95" s="16"/>
    </row>
    <row r="96" spans="1:18" x14ac:dyDescent="0.25">
      <c r="A96" s="50" t="str">
        <f>$A$16</f>
        <v>User specified</v>
      </c>
      <c r="B96" s="24"/>
      <c r="C96" s="24"/>
      <c r="D96" s="24"/>
      <c r="E96" s="24"/>
      <c r="F96" s="24"/>
      <c r="G96" s="24"/>
      <c r="H96" s="24"/>
      <c r="I96" s="24"/>
      <c r="J96" s="24"/>
      <c r="K96" s="24"/>
      <c r="L96" s="85">
        <f t="shared" si="17"/>
        <v>0</v>
      </c>
      <c r="M96" s="22" t="str">
        <f t="shared" si="18"/>
        <v xml:space="preserve"> </v>
      </c>
      <c r="N96" s="16"/>
      <c r="O96" s="16"/>
      <c r="P96" s="16"/>
      <c r="Q96" s="16"/>
      <c r="R96" s="16"/>
    </row>
    <row r="97" spans="1:18" x14ac:dyDescent="0.25">
      <c r="A97" s="42" t="str">
        <f>$A$17</f>
        <v>User specified</v>
      </c>
      <c r="B97" s="24"/>
      <c r="C97" s="24"/>
      <c r="D97" s="24"/>
      <c r="E97" s="24"/>
      <c r="F97" s="24"/>
      <c r="G97" s="24"/>
      <c r="H97" s="24"/>
      <c r="I97" s="24"/>
      <c r="J97" s="24"/>
      <c r="K97" s="24"/>
      <c r="L97" s="85">
        <f t="shared" si="17"/>
        <v>0</v>
      </c>
      <c r="M97" s="22" t="str">
        <f t="shared" si="18"/>
        <v xml:space="preserve"> </v>
      </c>
      <c r="N97" s="16"/>
      <c r="O97" s="16"/>
      <c r="P97" s="16"/>
      <c r="Q97" s="16"/>
      <c r="R97" s="16"/>
    </row>
    <row r="98" spans="1:18" x14ac:dyDescent="0.25">
      <c r="A98" s="6" t="s">
        <v>41</v>
      </c>
      <c r="B98" s="83">
        <f>'Input values for MPCA estimator'!E3</f>
        <v>0.75</v>
      </c>
      <c r="C98" s="83">
        <f>'Input values for MPCA estimator'!E4</f>
        <v>0</v>
      </c>
      <c r="D98" s="83">
        <f>'Input values for MPCA estimator'!E5</f>
        <v>0.25</v>
      </c>
      <c r="E98" s="83">
        <f>'Input values for MPCA estimator'!E6</f>
        <v>0.9</v>
      </c>
      <c r="F98" s="83">
        <f>'Input values for MPCA estimator'!E7</f>
        <v>0.7</v>
      </c>
      <c r="G98" s="83">
        <f>'Input values for MPCA estimator'!E8</f>
        <v>0.75</v>
      </c>
      <c r="H98" s="83">
        <f>'Input values for MPCA estimator'!E9</f>
        <v>0</v>
      </c>
      <c r="I98" s="83">
        <f>'Input values for MPCA estimator'!E10</f>
        <v>0.7</v>
      </c>
      <c r="J98" s="83">
        <f>'Input values for MPCA estimator'!E11</f>
        <v>0.7</v>
      </c>
      <c r="K98" s="83">
        <v>0.4</v>
      </c>
      <c r="L98" s="86"/>
      <c r="M98" s="16"/>
      <c r="N98" s="16"/>
      <c r="O98" s="16"/>
      <c r="P98" s="16"/>
      <c r="Q98" s="16"/>
      <c r="R98" s="16"/>
    </row>
    <row r="99" spans="1:18" ht="30" x14ac:dyDescent="0.25">
      <c r="A99" s="19" t="s">
        <v>57</v>
      </c>
      <c r="B99" s="83">
        <f>'Input values for MPCA estimator'!$B$26</f>
        <v>0.9</v>
      </c>
      <c r="C99" s="83">
        <f>'Input values for MPCA estimator'!C89</f>
        <v>0</v>
      </c>
      <c r="D99" s="83">
        <f>'Input values for MPCA estimator'!$D$26</f>
        <v>0.9</v>
      </c>
      <c r="E99" s="83">
        <f>'Input values for MPCA estimator'!$E$26</f>
        <v>0.9</v>
      </c>
      <c r="F99" s="83">
        <f>'Input values for MPCA estimator'!$F$26</f>
        <v>0.9</v>
      </c>
      <c r="G99" s="83">
        <f>'Input values for MPCA estimator'!$G$26</f>
        <v>0.9</v>
      </c>
      <c r="H99" s="83">
        <f>'Input values for MPCA estimator'!$H$26</f>
        <v>0.9</v>
      </c>
      <c r="I99" s="83">
        <f>'Input values for MPCA estimator'!$I$26</f>
        <v>1</v>
      </c>
      <c r="J99" s="83">
        <f>'Input values for MPCA estimator'!$J$26</f>
        <v>1</v>
      </c>
      <c r="K99" s="83">
        <f>'Input values for MPCA estimator'!$K$26</f>
        <v>0.9</v>
      </c>
      <c r="L99" s="86"/>
      <c r="M99" s="16"/>
      <c r="N99" s="16"/>
      <c r="O99" s="16"/>
      <c r="P99" s="16"/>
      <c r="Q99" s="16"/>
      <c r="R99" s="16"/>
    </row>
    <row r="100" spans="1:18" ht="30" x14ac:dyDescent="0.25">
      <c r="A100" s="19" t="s">
        <v>62</v>
      </c>
      <c r="B100" s="83">
        <f>'Input values for MPCA estimator'!$B$27</f>
        <v>0</v>
      </c>
      <c r="C100" s="83">
        <f>'Input values for MPCA estimator'!$C$27</f>
        <v>0.9</v>
      </c>
      <c r="D100" s="83">
        <f>'Input values for MPCA estimator'!$D$27</f>
        <v>0</v>
      </c>
      <c r="E100" s="83">
        <f>'Input values for MPCA estimator'!$E$27</f>
        <v>0</v>
      </c>
      <c r="F100" s="83">
        <f>'Input values for MPCA estimator'!$F$27</f>
        <v>0.9</v>
      </c>
      <c r="G100" s="83">
        <f>'Input values for MPCA estimator'!$G$27</f>
        <v>0</v>
      </c>
      <c r="H100" s="83">
        <f>'Input values for MPCA estimator'!$H$27</f>
        <v>0</v>
      </c>
      <c r="I100" s="83">
        <f>'Input values for MPCA estimator'!$I$27</f>
        <v>0</v>
      </c>
      <c r="J100" s="83">
        <f>'Input values for MPCA estimator'!$J$27</f>
        <v>0</v>
      </c>
      <c r="K100" s="83">
        <f>'Input values for MPCA estimator'!$K$27</f>
        <v>0</v>
      </c>
      <c r="L100" s="86"/>
      <c r="M100" s="16"/>
      <c r="N100" s="16"/>
      <c r="O100" s="16"/>
      <c r="P100" s="16"/>
      <c r="Q100" s="16"/>
      <c r="R100" s="16"/>
    </row>
    <row r="101" spans="1:18" x14ac:dyDescent="0.25">
      <c r="A101" s="43" t="s">
        <v>35</v>
      </c>
      <c r="B101" s="55">
        <f>(((B86/$F6*$L6)+(B87/$F7*$L7)+(B88/$F8*$L8)+(B89/$F9*$L9)+(B90/$F10*$L10)+(B91/$F11*$L11)+(B92/$F12*$L12)+(B93/$F13*$L13)+(B94/$F14*$L14)+(B95/$F15*$L15)+(B96/$F16*$L16)+(B97/$F17*$L17))*B98*(B99-B100))+(((B86/$F6*$L6)+(B87/$F7*$L7)+(B88/$F8*$L8)+(B89/$F9*$L9)+(B90/$F10*$L10)+(B91/$F11*$L11)+(B92/$F12*$L12)+(B93/$F13*$L13)+(B94/$F14*$L14)+(B95/$F15*$L15)+(B96/$F16*$L16)+(B97/$F17*$L17))*B100)</f>
        <v>0</v>
      </c>
      <c r="C101" s="55">
        <f>(((C86/$F6*$L6)+(C87/$F7*$L7)+(C88/$F8*$L8)+(C89/$F9*$L9)+(C90/$F10*$L10)+(C91/$F11*$L11)+(C92/$F12*$L12)+(C93/$F13*$L13)+(C94/$F14*$L14)+(C95/$F15*$L15)+(C96/$F16*$L16)+(C97/$F17*$L17))*C98*(C99-C100))+(((C86/$F6*$L6)+(C87/$F7*$L7)+(C88/$F8*$L8)+(C89/$F9*$L9)+(C90/$F10*$L10)+(C91/$F11*$L11)+(C92/$F12*$L12)+(C93/$F13*$L13)+(C94/$F14*$L14)+(C95/$F15*$L15)+(C96/$F16*$L16)+(C97/$F17*$L17))*C100)</f>
        <v>0</v>
      </c>
      <c r="D101" s="55">
        <f t="shared" ref="D101:K101" si="19">(((D86/$F6*$L6)+(D87/$F7*$L7)+(D88/$F8*$L8)+(D89/$F9*$L9)+(D90/$F10*$L10)+(D91/$F11*$L11)+(D92/$F12*$L12)+(D93/$F13*$L13)+(D94/$F14*$L14)+(D95/$F15*$L15)+(D96/$F16*$L16)+(D97/$F17*$L17))*D98*(D99-D100))+(((D86/$F6*$L6)+(D87/$F7*$L7)+(D88/$F8*$L8)+(D89/$F9*$L9)+(D90/$F10*$L10)+(D91/$F11*$L11)+(D92/$F12*$L12)+(D93/$F13*$L13)+(D94/$F14*$L14)+(D95/$F15*$L15)+(D96/$F16*$L16)+(D97/$F17*$L17))*D100)</f>
        <v>0</v>
      </c>
      <c r="E101" s="55">
        <f t="shared" si="19"/>
        <v>0</v>
      </c>
      <c r="F101" s="55">
        <f t="shared" si="19"/>
        <v>0</v>
      </c>
      <c r="G101" s="55">
        <f t="shared" si="19"/>
        <v>0</v>
      </c>
      <c r="H101" s="55">
        <f t="shared" si="19"/>
        <v>0</v>
      </c>
      <c r="I101" s="55">
        <f t="shared" si="19"/>
        <v>0</v>
      </c>
      <c r="J101" s="55">
        <f t="shared" si="19"/>
        <v>0</v>
      </c>
      <c r="K101" s="55">
        <f t="shared" si="19"/>
        <v>0</v>
      </c>
      <c r="L101" s="55">
        <f>SUM(B101:K101)</f>
        <v>0</v>
      </c>
      <c r="M101" s="16"/>
      <c r="N101" s="16"/>
      <c r="O101" s="16"/>
      <c r="P101" s="16"/>
      <c r="Q101" s="16"/>
      <c r="R101" s="16"/>
    </row>
    <row r="102" spans="1:18" x14ac:dyDescent="0.25">
      <c r="A102" s="43" t="s">
        <v>36</v>
      </c>
      <c r="B102" s="52">
        <f t="shared" ref="B102:L102" si="20">B101/$L$18</f>
        <v>0</v>
      </c>
      <c r="C102" s="52">
        <f t="shared" si="20"/>
        <v>0</v>
      </c>
      <c r="D102" s="52">
        <f t="shared" si="20"/>
        <v>0</v>
      </c>
      <c r="E102" s="52">
        <f t="shared" si="20"/>
        <v>0</v>
      </c>
      <c r="F102" s="52">
        <f t="shared" si="20"/>
        <v>0</v>
      </c>
      <c r="G102" s="52">
        <f t="shared" si="20"/>
        <v>0</v>
      </c>
      <c r="H102" s="52">
        <f t="shared" si="20"/>
        <v>0</v>
      </c>
      <c r="I102" s="52">
        <f t="shared" si="20"/>
        <v>0</v>
      </c>
      <c r="J102" s="52">
        <f t="shared" si="20"/>
        <v>0</v>
      </c>
      <c r="K102" s="52">
        <f t="shared" si="20"/>
        <v>0</v>
      </c>
      <c r="L102" s="52">
        <f t="shared" si="20"/>
        <v>0</v>
      </c>
      <c r="M102" s="16"/>
      <c r="N102" s="16"/>
      <c r="O102" s="16"/>
      <c r="P102" s="16"/>
      <c r="Q102" s="16"/>
      <c r="R102" s="16"/>
    </row>
    <row r="103" spans="1:18" x14ac:dyDescent="0.25">
      <c r="A103" s="56"/>
      <c r="B103" s="57"/>
      <c r="C103" s="57"/>
      <c r="D103" s="57"/>
      <c r="E103" s="57"/>
      <c r="F103" s="57"/>
      <c r="G103" s="57"/>
      <c r="H103" s="57"/>
      <c r="I103" s="57"/>
      <c r="J103" s="57"/>
      <c r="K103" s="57"/>
      <c r="L103" s="57"/>
      <c r="M103" s="16"/>
      <c r="N103" s="16"/>
      <c r="O103" s="16"/>
      <c r="P103" s="16"/>
      <c r="Q103" s="16"/>
      <c r="R103" s="16"/>
    </row>
    <row r="104" spans="1:18" hidden="1" x14ac:dyDescent="0.25">
      <c r="A104" s="17"/>
      <c r="B104" s="16"/>
      <c r="C104" s="16"/>
      <c r="D104" s="16"/>
      <c r="E104" s="16"/>
      <c r="F104" s="16"/>
      <c r="G104" s="16"/>
      <c r="H104" s="16"/>
      <c r="I104" s="16"/>
      <c r="J104" s="16"/>
      <c r="K104" s="16"/>
      <c r="L104" s="16"/>
      <c r="M104" s="16"/>
      <c r="N104" s="16"/>
      <c r="O104" s="16"/>
      <c r="P104" s="16"/>
      <c r="Q104" s="16"/>
      <c r="R104" s="16"/>
    </row>
    <row r="105" spans="1:18" hidden="1" x14ac:dyDescent="0.25">
      <c r="A105" s="17"/>
      <c r="B105" s="16"/>
      <c r="C105" s="16"/>
      <c r="D105" s="16"/>
      <c r="E105" s="16"/>
      <c r="F105" s="16"/>
      <c r="G105" s="16"/>
      <c r="H105" s="16"/>
      <c r="I105" s="16"/>
      <c r="J105" s="16"/>
      <c r="K105" s="16"/>
      <c r="L105" s="16"/>
      <c r="M105" s="16"/>
      <c r="N105" s="16"/>
      <c r="O105" s="16"/>
      <c r="P105" s="16"/>
      <c r="Q105" s="16"/>
      <c r="R105" s="16"/>
    </row>
    <row r="106" spans="1:18" hidden="1" x14ac:dyDescent="0.25">
      <c r="A106" s="17"/>
      <c r="B106" s="16"/>
      <c r="C106" s="16"/>
      <c r="D106" s="16"/>
      <c r="E106" s="16"/>
      <c r="F106" s="16"/>
      <c r="G106" s="16"/>
      <c r="H106" s="16"/>
      <c r="I106" s="16"/>
      <c r="J106" s="16"/>
      <c r="K106" s="16"/>
      <c r="L106" s="16"/>
      <c r="M106" s="16"/>
      <c r="N106" s="16"/>
      <c r="O106" s="16"/>
      <c r="P106" s="16"/>
      <c r="Q106" s="16"/>
      <c r="R106" s="16"/>
    </row>
    <row r="107" spans="1:18" hidden="1" x14ac:dyDescent="0.25">
      <c r="A107" s="17"/>
      <c r="B107" s="16"/>
      <c r="C107" s="16"/>
      <c r="D107" s="16"/>
      <c r="E107" s="16"/>
      <c r="F107" s="16"/>
      <c r="G107" s="16"/>
      <c r="H107" s="16"/>
      <c r="I107" s="16"/>
      <c r="J107" s="16"/>
      <c r="K107" s="16"/>
      <c r="L107" s="16"/>
      <c r="M107" s="16"/>
      <c r="N107" s="16"/>
      <c r="O107" s="16"/>
      <c r="P107" s="16"/>
      <c r="Q107" s="16"/>
      <c r="R107" s="16"/>
    </row>
    <row r="108" spans="1:18" hidden="1" x14ac:dyDescent="0.25">
      <c r="A108" s="17"/>
      <c r="B108" s="16"/>
      <c r="C108" s="16"/>
      <c r="D108" s="16"/>
      <c r="E108" s="16"/>
      <c r="F108" s="16"/>
      <c r="G108" s="16"/>
      <c r="H108" s="16"/>
      <c r="I108" s="16"/>
      <c r="J108" s="16"/>
      <c r="K108" s="16"/>
      <c r="L108" s="16"/>
      <c r="M108" s="16"/>
      <c r="N108" s="16"/>
      <c r="O108" s="16"/>
      <c r="P108" s="16"/>
      <c r="Q108" s="16"/>
      <c r="R108" s="16"/>
    </row>
    <row r="109" spans="1:18" hidden="1" x14ac:dyDescent="0.25">
      <c r="A109" s="17"/>
      <c r="B109" s="16"/>
      <c r="C109" s="16"/>
      <c r="D109" s="16"/>
      <c r="E109" s="16"/>
      <c r="F109" s="16"/>
      <c r="G109" s="16"/>
      <c r="H109" s="16"/>
      <c r="I109" s="16"/>
      <c r="J109" s="16"/>
      <c r="K109" s="16"/>
      <c r="L109" s="16"/>
      <c r="M109" s="16"/>
      <c r="N109" s="16"/>
      <c r="O109" s="16"/>
      <c r="P109" s="16"/>
      <c r="Q109" s="16"/>
      <c r="R109" s="16"/>
    </row>
    <row r="110" spans="1:18" hidden="1" x14ac:dyDescent="0.25">
      <c r="A110" s="17"/>
      <c r="B110" s="16"/>
      <c r="C110" s="16"/>
      <c r="D110" s="16"/>
      <c r="E110" s="16"/>
      <c r="F110" s="16"/>
      <c r="G110" s="16"/>
      <c r="H110" s="16"/>
      <c r="I110" s="16"/>
      <c r="J110" s="16"/>
      <c r="K110" s="16"/>
      <c r="L110" s="16"/>
      <c r="M110" s="16"/>
      <c r="N110" s="16"/>
      <c r="O110" s="16"/>
      <c r="P110" s="16"/>
      <c r="Q110" s="16"/>
      <c r="R110" s="16"/>
    </row>
    <row r="111" spans="1:18" hidden="1" x14ac:dyDescent="0.25">
      <c r="A111" s="17"/>
      <c r="B111" s="16"/>
      <c r="C111" s="16"/>
      <c r="D111" s="16"/>
      <c r="E111" s="16"/>
      <c r="F111" s="16"/>
      <c r="G111" s="16"/>
      <c r="H111" s="16"/>
      <c r="I111" s="16"/>
      <c r="J111" s="16"/>
      <c r="K111" s="16"/>
      <c r="L111" s="16"/>
      <c r="M111" s="16"/>
      <c r="N111" s="16"/>
      <c r="O111" s="16"/>
      <c r="P111" s="16"/>
      <c r="Q111" s="16"/>
      <c r="R111" s="16"/>
    </row>
    <row r="112" spans="1:18" hidden="1" x14ac:dyDescent="0.25">
      <c r="A112" s="17"/>
      <c r="B112" s="16"/>
      <c r="C112" s="16"/>
      <c r="D112" s="16"/>
      <c r="E112" s="16"/>
      <c r="F112" s="16"/>
      <c r="G112" s="16"/>
      <c r="H112" s="16"/>
      <c r="I112" s="16"/>
      <c r="J112" s="16"/>
      <c r="K112" s="16"/>
      <c r="L112" s="16"/>
      <c r="M112" s="16"/>
      <c r="N112" s="16"/>
      <c r="O112" s="16"/>
      <c r="P112" s="16"/>
      <c r="Q112" s="16"/>
      <c r="R112" s="16"/>
    </row>
    <row r="113" spans="1:18" hidden="1" x14ac:dyDescent="0.25">
      <c r="A113" s="17"/>
      <c r="B113" s="16"/>
      <c r="C113" s="16"/>
      <c r="D113" s="16"/>
      <c r="E113" s="16"/>
      <c r="F113" s="16"/>
      <c r="G113" s="16"/>
      <c r="H113" s="16"/>
      <c r="I113" s="16"/>
      <c r="J113" s="16"/>
      <c r="K113" s="16"/>
      <c r="L113" s="16"/>
      <c r="M113" s="16"/>
      <c r="N113" s="16"/>
      <c r="O113" s="16"/>
      <c r="P113" s="16"/>
      <c r="Q113" s="16"/>
      <c r="R113" s="16"/>
    </row>
    <row r="114" spans="1:18" hidden="1" x14ac:dyDescent="0.25">
      <c r="A114" s="17"/>
      <c r="B114" s="16"/>
      <c r="C114" s="16"/>
      <c r="D114" s="16"/>
      <c r="E114" s="16"/>
      <c r="F114" s="16"/>
      <c r="G114" s="16"/>
      <c r="H114" s="16"/>
      <c r="I114" s="16"/>
      <c r="J114" s="16"/>
      <c r="K114" s="16"/>
      <c r="L114" s="16"/>
      <c r="M114" s="16"/>
      <c r="N114" s="16"/>
      <c r="O114" s="16"/>
      <c r="P114" s="16"/>
      <c r="Q114" s="16"/>
      <c r="R114" s="16"/>
    </row>
    <row r="115" spans="1:18" hidden="1" x14ac:dyDescent="0.25">
      <c r="A115" s="17"/>
      <c r="B115" s="16"/>
      <c r="C115" s="16"/>
      <c r="D115" s="16"/>
      <c r="E115" s="16"/>
      <c r="F115" s="16"/>
      <c r="G115" s="16"/>
      <c r="H115" s="16"/>
      <c r="I115" s="16"/>
      <c r="J115" s="16"/>
      <c r="K115" s="16"/>
      <c r="L115" s="16"/>
      <c r="M115" s="16"/>
      <c r="N115" s="16"/>
      <c r="O115" s="16"/>
      <c r="P115" s="16"/>
      <c r="Q115" s="16"/>
      <c r="R115" s="16"/>
    </row>
    <row r="116" spans="1:18" hidden="1" x14ac:dyDescent="0.25">
      <c r="A116" s="17"/>
      <c r="B116" s="16"/>
      <c r="C116" s="16"/>
      <c r="D116" s="16"/>
      <c r="E116" s="16"/>
      <c r="F116" s="16"/>
      <c r="G116" s="16"/>
      <c r="H116" s="16"/>
      <c r="I116" s="16"/>
      <c r="J116" s="16"/>
      <c r="K116" s="16"/>
      <c r="L116" s="16"/>
      <c r="M116" s="16"/>
      <c r="N116" s="16"/>
      <c r="O116" s="16"/>
      <c r="P116" s="16"/>
      <c r="Q116" s="16"/>
      <c r="R116" s="16"/>
    </row>
    <row r="117" spans="1:18" hidden="1" x14ac:dyDescent="0.25">
      <c r="A117" s="17"/>
      <c r="B117" s="16"/>
      <c r="C117" s="16"/>
      <c r="D117" s="16"/>
      <c r="E117" s="16"/>
      <c r="F117" s="16"/>
      <c r="G117" s="16"/>
      <c r="H117" s="16"/>
      <c r="I117" s="16"/>
      <c r="J117" s="16"/>
      <c r="K117" s="16"/>
      <c r="L117" s="16"/>
      <c r="M117" s="16"/>
      <c r="N117" s="16"/>
      <c r="O117" s="16"/>
      <c r="P117" s="16"/>
      <c r="Q117" s="16"/>
      <c r="R117" s="16"/>
    </row>
    <row r="118" spans="1:18" hidden="1" x14ac:dyDescent="0.25">
      <c r="A118" s="17"/>
      <c r="B118" s="16"/>
      <c r="C118" s="16"/>
      <c r="D118" s="16"/>
      <c r="E118" s="16"/>
      <c r="F118" s="16"/>
      <c r="G118" s="16"/>
      <c r="H118" s="16"/>
      <c r="I118" s="16"/>
      <c r="J118" s="16"/>
      <c r="K118" s="16"/>
      <c r="L118" s="16"/>
      <c r="M118" s="16"/>
      <c r="N118" s="16"/>
      <c r="O118" s="16"/>
      <c r="P118" s="16"/>
      <c r="Q118" s="16"/>
      <c r="R118" s="16"/>
    </row>
    <row r="119" spans="1:18" hidden="1" x14ac:dyDescent="0.25">
      <c r="A119" s="17"/>
      <c r="B119" s="16"/>
      <c r="C119" s="16"/>
      <c r="D119" s="16"/>
      <c r="E119" s="16"/>
      <c r="F119" s="16"/>
      <c r="G119" s="16"/>
      <c r="H119" s="16"/>
      <c r="I119" s="16"/>
      <c r="J119" s="16"/>
      <c r="K119" s="16"/>
      <c r="L119" s="16"/>
      <c r="M119" s="16"/>
      <c r="N119" s="16"/>
      <c r="O119" s="16"/>
      <c r="P119" s="16"/>
      <c r="Q119" s="16"/>
      <c r="R119" s="16"/>
    </row>
    <row r="120" spans="1:18" hidden="1" x14ac:dyDescent="0.25">
      <c r="A120" s="17"/>
      <c r="B120" s="16"/>
      <c r="C120" s="16"/>
      <c r="D120" s="16"/>
      <c r="E120" s="16"/>
      <c r="F120" s="16"/>
      <c r="G120" s="16"/>
      <c r="H120" s="16"/>
      <c r="I120" s="16"/>
      <c r="J120" s="16"/>
      <c r="K120" s="16"/>
      <c r="L120" s="16"/>
      <c r="M120" s="16"/>
      <c r="N120" s="16"/>
      <c r="O120" s="16"/>
      <c r="P120" s="16"/>
      <c r="Q120" s="16"/>
      <c r="R120" s="16"/>
    </row>
    <row r="121" spans="1:18" hidden="1" x14ac:dyDescent="0.25">
      <c r="A121" s="17"/>
      <c r="B121" s="16"/>
      <c r="C121" s="16"/>
      <c r="D121" s="16"/>
      <c r="E121" s="16"/>
      <c r="F121" s="16"/>
      <c r="G121" s="16"/>
      <c r="H121" s="16"/>
      <c r="I121" s="16"/>
      <c r="J121" s="16"/>
      <c r="K121" s="16"/>
      <c r="L121" s="16"/>
      <c r="M121" s="16"/>
      <c r="N121" s="16"/>
      <c r="O121" s="16"/>
      <c r="P121" s="16"/>
      <c r="Q121" s="16"/>
      <c r="R121" s="16"/>
    </row>
    <row r="122" spans="1:18" hidden="1" x14ac:dyDescent="0.25">
      <c r="A122" s="17"/>
      <c r="B122" s="16"/>
      <c r="C122" s="16"/>
      <c r="D122" s="16"/>
      <c r="E122" s="16"/>
      <c r="F122" s="16"/>
      <c r="G122" s="16"/>
      <c r="H122" s="16"/>
      <c r="I122" s="16"/>
      <c r="J122" s="16"/>
      <c r="K122" s="16"/>
      <c r="L122" s="16"/>
      <c r="M122" s="16"/>
      <c r="N122" s="16"/>
      <c r="O122" s="16"/>
      <c r="P122" s="16"/>
      <c r="Q122" s="16"/>
      <c r="R122" s="16"/>
    </row>
    <row r="123" spans="1:18" hidden="1" x14ac:dyDescent="0.25">
      <c r="A123" s="17"/>
      <c r="B123" s="16"/>
      <c r="C123" s="16"/>
      <c r="D123" s="16"/>
      <c r="E123" s="16"/>
      <c r="F123" s="16"/>
      <c r="G123" s="16"/>
      <c r="H123" s="16"/>
      <c r="I123" s="16"/>
      <c r="J123" s="16"/>
      <c r="K123" s="16"/>
      <c r="L123" s="16"/>
      <c r="M123" s="16"/>
      <c r="N123" s="16"/>
      <c r="O123" s="16"/>
      <c r="P123" s="16"/>
      <c r="Q123" s="16"/>
      <c r="R123" s="16"/>
    </row>
    <row r="124" spans="1:18" hidden="1" x14ac:dyDescent="0.25">
      <c r="A124" s="17"/>
      <c r="B124" s="16"/>
      <c r="C124" s="16"/>
      <c r="D124" s="16"/>
      <c r="E124" s="16"/>
      <c r="F124" s="16"/>
      <c r="G124" s="16"/>
      <c r="H124" s="16"/>
      <c r="I124" s="16"/>
      <c r="J124" s="16"/>
      <c r="K124" s="16"/>
      <c r="L124" s="16"/>
      <c r="M124" s="16"/>
      <c r="N124" s="16"/>
      <c r="O124" s="16"/>
      <c r="P124" s="16"/>
      <c r="Q124" s="16"/>
      <c r="R124" s="16"/>
    </row>
    <row r="125" spans="1:18" hidden="1" x14ac:dyDescent="0.25">
      <c r="A125" s="17"/>
      <c r="B125" s="16"/>
      <c r="C125" s="16"/>
      <c r="D125" s="16"/>
      <c r="E125" s="16"/>
      <c r="F125" s="16"/>
      <c r="G125" s="16"/>
      <c r="H125" s="16"/>
      <c r="I125" s="16"/>
      <c r="J125" s="16"/>
      <c r="K125" s="16"/>
      <c r="L125" s="16"/>
      <c r="M125" s="16"/>
      <c r="N125" s="16"/>
      <c r="O125" s="16"/>
      <c r="P125" s="16"/>
      <c r="Q125" s="16"/>
      <c r="R125" s="16"/>
    </row>
    <row r="126" spans="1:18" hidden="1" x14ac:dyDescent="0.25">
      <c r="A126" s="17"/>
      <c r="B126" s="16"/>
      <c r="C126" s="16"/>
      <c r="D126" s="16"/>
      <c r="E126" s="16"/>
      <c r="F126" s="16"/>
      <c r="G126" s="16"/>
      <c r="H126" s="16"/>
      <c r="I126" s="16"/>
      <c r="J126" s="16"/>
      <c r="K126" s="16"/>
      <c r="L126" s="16"/>
      <c r="M126" s="16"/>
      <c r="N126" s="16"/>
      <c r="O126" s="16"/>
      <c r="P126" s="16"/>
      <c r="Q126" s="16"/>
      <c r="R126" s="16"/>
    </row>
    <row r="127" spans="1:18" hidden="1" x14ac:dyDescent="0.25">
      <c r="A127" s="17"/>
      <c r="B127" s="16"/>
      <c r="C127" s="16"/>
      <c r="D127" s="16"/>
      <c r="E127" s="16"/>
      <c r="F127" s="16"/>
      <c r="G127" s="16"/>
      <c r="H127" s="16"/>
      <c r="I127" s="16"/>
      <c r="J127" s="16"/>
      <c r="K127" s="16"/>
      <c r="L127" s="16"/>
      <c r="M127" s="16"/>
      <c r="N127" s="16"/>
      <c r="O127" s="16"/>
      <c r="P127" s="16"/>
      <c r="Q127" s="16"/>
      <c r="R127" s="16"/>
    </row>
    <row r="128" spans="1:18" hidden="1" x14ac:dyDescent="0.25">
      <c r="A128" s="17"/>
      <c r="B128" s="16"/>
      <c r="C128" s="16"/>
      <c r="D128" s="16"/>
      <c r="E128" s="16"/>
      <c r="F128" s="16"/>
      <c r="G128" s="16"/>
      <c r="H128" s="16"/>
      <c r="I128" s="16"/>
      <c r="J128" s="16"/>
      <c r="K128" s="16"/>
      <c r="L128" s="16"/>
      <c r="M128" s="16"/>
      <c r="N128" s="16"/>
      <c r="O128" s="16"/>
      <c r="P128" s="16"/>
      <c r="Q128" s="16"/>
      <c r="R128" s="16"/>
    </row>
    <row r="129" spans="1:18" hidden="1" x14ac:dyDescent="0.25">
      <c r="A129" s="17"/>
      <c r="B129" s="16"/>
      <c r="C129" s="16"/>
      <c r="D129" s="16"/>
      <c r="E129" s="16"/>
      <c r="F129" s="16"/>
      <c r="G129" s="16"/>
      <c r="H129" s="16"/>
      <c r="I129" s="16"/>
      <c r="J129" s="16"/>
      <c r="K129" s="16"/>
      <c r="L129" s="16"/>
      <c r="M129" s="16"/>
      <c r="N129" s="16"/>
      <c r="O129" s="16"/>
      <c r="P129" s="16"/>
      <c r="Q129" s="16"/>
      <c r="R129" s="16"/>
    </row>
    <row r="130" spans="1:18" hidden="1" x14ac:dyDescent="0.25">
      <c r="A130" s="17"/>
      <c r="B130" s="16"/>
      <c r="C130" s="16"/>
      <c r="D130" s="16"/>
      <c r="E130" s="16"/>
      <c r="F130" s="16"/>
      <c r="G130" s="16"/>
      <c r="H130" s="16"/>
      <c r="I130" s="16"/>
      <c r="J130" s="16"/>
      <c r="K130" s="16"/>
      <c r="L130" s="16"/>
      <c r="M130" s="16"/>
      <c r="N130" s="16"/>
      <c r="O130" s="16"/>
      <c r="P130" s="16"/>
      <c r="Q130" s="16"/>
      <c r="R130" s="16"/>
    </row>
    <row r="131" spans="1:18" hidden="1" x14ac:dyDescent="0.25">
      <c r="A131" s="17"/>
      <c r="B131" s="16"/>
      <c r="C131" s="16"/>
      <c r="D131" s="16"/>
      <c r="E131" s="16"/>
      <c r="F131" s="16"/>
      <c r="G131" s="16"/>
      <c r="H131" s="16"/>
      <c r="I131" s="16"/>
      <c r="J131" s="16"/>
      <c r="K131" s="16"/>
      <c r="L131" s="16"/>
      <c r="M131" s="16"/>
      <c r="N131" s="16"/>
      <c r="O131" s="16"/>
      <c r="P131" s="16"/>
      <c r="Q131" s="16"/>
      <c r="R131" s="16"/>
    </row>
    <row r="132" spans="1:18" hidden="1" x14ac:dyDescent="0.25">
      <c r="A132" s="17"/>
      <c r="B132" s="16"/>
      <c r="C132" s="16"/>
      <c r="D132" s="16"/>
      <c r="E132" s="16"/>
      <c r="F132" s="16"/>
      <c r="G132" s="16"/>
      <c r="H132" s="16"/>
      <c r="I132" s="16"/>
      <c r="J132" s="16"/>
      <c r="K132" s="16"/>
      <c r="L132" s="16"/>
      <c r="M132" s="16"/>
      <c r="N132" s="16"/>
      <c r="O132" s="16"/>
      <c r="P132" s="16"/>
      <c r="Q132" s="16"/>
      <c r="R132" s="16"/>
    </row>
    <row r="133" spans="1:18" hidden="1" x14ac:dyDescent="0.25">
      <c r="A133" s="17"/>
      <c r="B133" s="16"/>
      <c r="C133" s="16"/>
      <c r="D133" s="16"/>
      <c r="E133" s="16"/>
      <c r="F133" s="16"/>
      <c r="G133" s="16"/>
      <c r="H133" s="16"/>
      <c r="I133" s="16"/>
      <c r="J133" s="16"/>
      <c r="K133" s="16"/>
      <c r="L133" s="16"/>
      <c r="M133" s="16"/>
      <c r="N133" s="16"/>
      <c r="O133" s="16"/>
      <c r="P133" s="16"/>
      <c r="Q133" s="16"/>
      <c r="R133" s="16"/>
    </row>
    <row r="134" spans="1:18" hidden="1" x14ac:dyDescent="0.25">
      <c r="A134" s="17"/>
      <c r="B134" s="16"/>
      <c r="C134" s="16"/>
      <c r="D134" s="16"/>
      <c r="E134" s="16"/>
      <c r="F134" s="16"/>
      <c r="G134" s="16"/>
      <c r="H134" s="16"/>
      <c r="I134" s="16"/>
      <c r="J134" s="16"/>
      <c r="K134" s="16"/>
      <c r="L134" s="16"/>
      <c r="M134" s="16"/>
      <c r="N134" s="16"/>
      <c r="O134" s="16"/>
      <c r="P134" s="16"/>
      <c r="Q134" s="16"/>
      <c r="R134" s="16"/>
    </row>
    <row r="135" spans="1:18" hidden="1" x14ac:dyDescent="0.25">
      <c r="A135" s="17"/>
      <c r="B135" s="16"/>
      <c r="C135" s="16"/>
      <c r="D135" s="16"/>
      <c r="E135" s="16"/>
      <c r="F135" s="16"/>
      <c r="G135" s="16"/>
      <c r="H135" s="16"/>
      <c r="I135" s="16"/>
      <c r="J135" s="16"/>
      <c r="K135" s="16"/>
      <c r="L135" s="16"/>
      <c r="M135" s="16"/>
      <c r="N135" s="16"/>
      <c r="O135" s="16"/>
      <c r="P135" s="16"/>
      <c r="Q135" s="16"/>
      <c r="R135" s="16"/>
    </row>
    <row r="136" spans="1:18" hidden="1" x14ac:dyDescent="0.25">
      <c r="A136" s="17"/>
      <c r="B136" s="16"/>
      <c r="C136" s="16"/>
      <c r="D136" s="16"/>
      <c r="E136" s="16"/>
      <c r="F136" s="16"/>
      <c r="G136" s="16"/>
      <c r="H136" s="16"/>
      <c r="I136" s="16"/>
      <c r="J136" s="16"/>
      <c r="K136" s="16"/>
      <c r="L136" s="16"/>
      <c r="M136" s="16"/>
      <c r="N136" s="16"/>
      <c r="O136" s="16"/>
      <c r="P136" s="16"/>
      <c r="Q136" s="16"/>
      <c r="R136" s="16"/>
    </row>
    <row r="137" spans="1:18" hidden="1" x14ac:dyDescent="0.25">
      <c r="A137" s="17"/>
      <c r="B137" s="16"/>
      <c r="C137" s="16"/>
      <c r="D137" s="16"/>
      <c r="E137" s="16"/>
      <c r="F137" s="16"/>
      <c r="G137" s="16"/>
      <c r="H137" s="16"/>
      <c r="I137" s="16"/>
      <c r="J137" s="16"/>
      <c r="K137" s="16"/>
      <c r="L137" s="16"/>
      <c r="M137" s="16"/>
      <c r="N137" s="16"/>
      <c r="O137" s="16"/>
      <c r="P137" s="16"/>
      <c r="Q137" s="16"/>
      <c r="R137" s="16"/>
    </row>
    <row r="138" spans="1:18" hidden="1" x14ac:dyDescent="0.25">
      <c r="A138" s="17"/>
      <c r="B138" s="16"/>
      <c r="C138" s="16"/>
      <c r="D138" s="16"/>
      <c r="E138" s="16"/>
      <c r="F138" s="16"/>
      <c r="G138" s="16"/>
      <c r="H138" s="16"/>
      <c r="I138" s="16"/>
      <c r="J138" s="16"/>
      <c r="K138" s="16"/>
      <c r="L138" s="16"/>
      <c r="M138" s="16"/>
      <c r="N138" s="16"/>
      <c r="O138" s="16"/>
      <c r="P138" s="16"/>
      <c r="Q138" s="16"/>
      <c r="R138" s="16"/>
    </row>
    <row r="139" spans="1:18" hidden="1" x14ac:dyDescent="0.25">
      <c r="A139" s="17"/>
      <c r="B139" s="16"/>
      <c r="C139" s="16"/>
      <c r="D139" s="16"/>
      <c r="E139" s="16"/>
      <c r="F139" s="16"/>
      <c r="G139" s="16"/>
      <c r="H139" s="16"/>
      <c r="I139" s="16"/>
      <c r="J139" s="16"/>
      <c r="K139" s="16"/>
      <c r="L139" s="16"/>
      <c r="M139" s="16"/>
      <c r="N139" s="16"/>
      <c r="O139" s="16"/>
      <c r="P139" s="16"/>
      <c r="Q139" s="16"/>
      <c r="R139" s="16"/>
    </row>
    <row r="140" spans="1:18" hidden="1" x14ac:dyDescent="0.25">
      <c r="A140" s="17"/>
      <c r="B140" s="16"/>
      <c r="C140" s="16"/>
      <c r="D140" s="16"/>
      <c r="E140" s="16"/>
      <c r="F140" s="16"/>
      <c r="G140" s="16"/>
      <c r="H140" s="16"/>
      <c r="I140" s="16"/>
      <c r="J140" s="16"/>
      <c r="K140" s="16"/>
      <c r="L140" s="16"/>
      <c r="M140" s="16"/>
      <c r="N140" s="16"/>
      <c r="O140" s="16"/>
      <c r="P140" s="16"/>
      <c r="Q140" s="16"/>
      <c r="R140" s="16"/>
    </row>
    <row r="141" spans="1:18" hidden="1" x14ac:dyDescent="0.25">
      <c r="A141" s="17"/>
      <c r="B141" s="16"/>
      <c r="C141" s="16"/>
      <c r="D141" s="16"/>
      <c r="E141" s="16"/>
      <c r="F141" s="16"/>
      <c r="G141" s="16"/>
      <c r="H141" s="16"/>
      <c r="I141" s="16"/>
      <c r="J141" s="16"/>
      <c r="K141" s="16"/>
      <c r="L141" s="16"/>
      <c r="M141" s="16"/>
      <c r="N141" s="16"/>
      <c r="O141" s="16"/>
      <c r="P141" s="16"/>
      <c r="Q141" s="16"/>
      <c r="R141" s="16"/>
    </row>
    <row r="142" spans="1:18" hidden="1" x14ac:dyDescent="0.25">
      <c r="A142" s="17"/>
      <c r="B142" s="16"/>
      <c r="C142" s="16"/>
      <c r="D142" s="16"/>
      <c r="E142" s="16"/>
      <c r="F142" s="16"/>
      <c r="G142" s="16"/>
      <c r="H142" s="16"/>
      <c r="I142" s="16"/>
      <c r="J142" s="16"/>
      <c r="K142" s="16"/>
      <c r="L142" s="16"/>
      <c r="M142" s="16"/>
      <c r="N142" s="16"/>
      <c r="O142" s="16"/>
      <c r="P142" s="16"/>
      <c r="Q142" s="16"/>
      <c r="R142" s="16"/>
    </row>
    <row r="143" spans="1:18" hidden="1" x14ac:dyDescent="0.25">
      <c r="A143" s="17"/>
      <c r="B143" s="16"/>
      <c r="C143" s="16"/>
      <c r="D143" s="16"/>
      <c r="E143" s="16"/>
      <c r="F143" s="16"/>
      <c r="G143" s="16"/>
      <c r="H143" s="16"/>
      <c r="I143" s="16"/>
      <c r="J143" s="16"/>
      <c r="K143" s="16"/>
      <c r="L143" s="16"/>
      <c r="M143" s="16"/>
      <c r="N143" s="16"/>
      <c r="O143" s="16"/>
      <c r="P143" s="16"/>
      <c r="Q143" s="16"/>
      <c r="R143" s="16"/>
    </row>
    <row r="144" spans="1:18" hidden="1" x14ac:dyDescent="0.25">
      <c r="A144" s="17"/>
      <c r="B144" s="16"/>
      <c r="C144" s="16"/>
      <c r="D144" s="16"/>
      <c r="E144" s="16"/>
      <c r="F144" s="16"/>
      <c r="G144" s="16"/>
      <c r="H144" s="16"/>
      <c r="I144" s="16"/>
      <c r="J144" s="16"/>
      <c r="K144" s="16"/>
      <c r="L144" s="16"/>
      <c r="M144" s="16"/>
      <c r="N144" s="16"/>
      <c r="O144" s="16"/>
      <c r="P144" s="16"/>
      <c r="Q144" s="16"/>
      <c r="R144" s="16"/>
    </row>
    <row r="145" spans="1:18" hidden="1" x14ac:dyDescent="0.25">
      <c r="A145" s="17"/>
      <c r="B145" s="16"/>
      <c r="C145" s="16"/>
      <c r="D145" s="16"/>
      <c r="E145" s="16"/>
      <c r="F145" s="16"/>
      <c r="G145" s="16"/>
      <c r="H145" s="16"/>
      <c r="I145" s="16"/>
      <c r="J145" s="16"/>
      <c r="K145" s="16"/>
      <c r="L145" s="16"/>
      <c r="M145" s="16"/>
      <c r="N145" s="16"/>
      <c r="O145" s="16"/>
      <c r="P145" s="16"/>
      <c r="Q145" s="16"/>
      <c r="R145" s="16"/>
    </row>
    <row r="146" spans="1:18" hidden="1" x14ac:dyDescent="0.25">
      <c r="A146" s="17"/>
      <c r="B146" s="16"/>
      <c r="C146" s="16"/>
      <c r="D146" s="16"/>
      <c r="E146" s="16"/>
      <c r="F146" s="16"/>
      <c r="G146" s="16"/>
      <c r="H146" s="16"/>
      <c r="I146" s="16"/>
      <c r="J146" s="16"/>
      <c r="K146" s="16"/>
      <c r="L146" s="16"/>
      <c r="M146" s="16"/>
      <c r="N146" s="16"/>
      <c r="O146" s="16"/>
      <c r="P146" s="16"/>
      <c r="Q146" s="16"/>
      <c r="R146" s="16"/>
    </row>
    <row r="147" spans="1:18" hidden="1" x14ac:dyDescent="0.25">
      <c r="A147" s="17"/>
      <c r="B147" s="16"/>
      <c r="C147" s="16"/>
      <c r="D147" s="16"/>
      <c r="E147" s="16"/>
      <c r="F147" s="16"/>
      <c r="G147" s="16"/>
      <c r="H147" s="16"/>
      <c r="I147" s="16"/>
      <c r="J147" s="16"/>
      <c r="K147" s="16"/>
      <c r="L147" s="16"/>
      <c r="M147" s="16"/>
      <c r="N147" s="16"/>
      <c r="O147" s="16"/>
      <c r="P147" s="16"/>
      <c r="Q147" s="16"/>
      <c r="R147" s="16"/>
    </row>
    <row r="148" spans="1:18" hidden="1" x14ac:dyDescent="0.25">
      <c r="A148" s="17"/>
      <c r="B148" s="16"/>
      <c r="C148" s="16"/>
      <c r="D148" s="16"/>
      <c r="E148" s="16"/>
      <c r="F148" s="16"/>
      <c r="G148" s="16"/>
      <c r="H148" s="16"/>
      <c r="I148" s="16"/>
      <c r="J148" s="16"/>
      <c r="K148" s="16"/>
      <c r="L148" s="16"/>
      <c r="M148" s="16"/>
      <c r="N148" s="16"/>
      <c r="O148" s="16"/>
      <c r="P148" s="16"/>
      <c r="Q148" s="16"/>
      <c r="R148" s="16"/>
    </row>
    <row r="149" spans="1:18" hidden="1" x14ac:dyDescent="0.25">
      <c r="A149" s="17"/>
      <c r="B149" s="16"/>
      <c r="C149" s="16"/>
      <c r="D149" s="16"/>
      <c r="E149" s="16"/>
      <c r="F149" s="16"/>
      <c r="G149" s="16"/>
      <c r="H149" s="16"/>
      <c r="I149" s="16"/>
      <c r="J149" s="16"/>
      <c r="K149" s="16"/>
      <c r="L149" s="16"/>
      <c r="M149" s="16"/>
      <c r="N149" s="16"/>
      <c r="O149" s="16"/>
      <c r="P149" s="16"/>
      <c r="Q149" s="16"/>
      <c r="R149" s="16"/>
    </row>
    <row r="150" spans="1:18" hidden="1" x14ac:dyDescent="0.25">
      <c r="A150" s="17"/>
      <c r="B150" s="16"/>
      <c r="C150" s="16"/>
      <c r="D150" s="16"/>
      <c r="E150" s="16"/>
      <c r="F150" s="16"/>
      <c r="G150" s="16"/>
      <c r="H150" s="16"/>
      <c r="I150" s="16"/>
      <c r="J150" s="16"/>
      <c r="K150" s="16"/>
      <c r="L150" s="16"/>
      <c r="M150" s="16"/>
      <c r="N150" s="16"/>
      <c r="O150" s="16"/>
      <c r="P150" s="16"/>
      <c r="Q150" s="16"/>
      <c r="R150" s="16"/>
    </row>
    <row r="151" spans="1:18" hidden="1" x14ac:dyDescent="0.25">
      <c r="A151" s="17"/>
      <c r="B151" s="16"/>
      <c r="C151" s="16"/>
      <c r="D151" s="16"/>
      <c r="E151" s="16"/>
      <c r="F151" s="16"/>
      <c r="G151" s="16"/>
      <c r="H151" s="16"/>
      <c r="I151" s="16"/>
      <c r="J151" s="16"/>
      <c r="K151" s="16"/>
      <c r="L151" s="16"/>
      <c r="M151" s="16"/>
      <c r="N151" s="16"/>
      <c r="O151" s="16"/>
      <c r="P151" s="16"/>
      <c r="Q151" s="16"/>
      <c r="R151" s="16"/>
    </row>
    <row r="152" spans="1:18" hidden="1" x14ac:dyDescent="0.25">
      <c r="A152" s="17"/>
      <c r="B152" s="16"/>
      <c r="C152" s="16"/>
      <c r="D152" s="16"/>
      <c r="E152" s="16"/>
      <c r="F152" s="16"/>
      <c r="G152" s="16"/>
      <c r="H152" s="16"/>
      <c r="I152" s="16"/>
      <c r="J152" s="16"/>
      <c r="K152" s="16"/>
      <c r="L152" s="16"/>
      <c r="M152" s="16"/>
      <c r="N152" s="16"/>
      <c r="O152" s="16"/>
      <c r="P152" s="16"/>
      <c r="Q152" s="16"/>
      <c r="R152" s="16"/>
    </row>
    <row r="153" spans="1:18" hidden="1" x14ac:dyDescent="0.25">
      <c r="A153" s="17"/>
      <c r="B153" s="16"/>
      <c r="C153" s="16"/>
      <c r="D153" s="16"/>
      <c r="E153" s="16"/>
      <c r="F153" s="16"/>
      <c r="G153" s="16"/>
      <c r="H153" s="16"/>
      <c r="I153" s="16"/>
      <c r="J153" s="16"/>
      <c r="K153" s="16"/>
      <c r="L153" s="16"/>
      <c r="M153" s="16"/>
      <c r="N153" s="16"/>
      <c r="O153" s="16"/>
      <c r="P153" s="16"/>
      <c r="Q153" s="16"/>
      <c r="R153" s="16"/>
    </row>
    <row r="154" spans="1:18" hidden="1" x14ac:dyDescent="0.25">
      <c r="A154" s="17"/>
      <c r="B154" s="16"/>
      <c r="C154" s="16"/>
      <c r="D154" s="16"/>
      <c r="E154" s="16"/>
      <c r="F154" s="16"/>
      <c r="G154" s="16"/>
      <c r="H154" s="16"/>
      <c r="I154" s="16"/>
      <c r="J154" s="16"/>
      <c r="K154" s="16"/>
      <c r="L154" s="16"/>
      <c r="M154" s="16"/>
      <c r="N154" s="16"/>
      <c r="O154" s="16"/>
      <c r="P154" s="16"/>
      <c r="Q154" s="16"/>
      <c r="R154" s="16"/>
    </row>
    <row r="155" spans="1:18" hidden="1" x14ac:dyDescent="0.25">
      <c r="A155" s="17"/>
      <c r="B155" s="16"/>
      <c r="C155" s="16"/>
      <c r="D155" s="16"/>
      <c r="E155" s="16"/>
      <c r="F155" s="16"/>
      <c r="G155" s="16"/>
      <c r="H155" s="16"/>
      <c r="I155" s="16"/>
      <c r="J155" s="16"/>
      <c r="K155" s="16"/>
      <c r="L155" s="16"/>
      <c r="M155" s="16"/>
      <c r="N155" s="16"/>
      <c r="O155" s="16"/>
      <c r="P155" s="16"/>
      <c r="Q155" s="16"/>
      <c r="R155" s="16"/>
    </row>
    <row r="156" spans="1:18" hidden="1" x14ac:dyDescent="0.25">
      <c r="A156" s="17"/>
      <c r="B156" s="16"/>
      <c r="C156" s="16"/>
      <c r="D156" s="16"/>
      <c r="E156" s="16"/>
      <c r="F156" s="16"/>
      <c r="G156" s="16"/>
      <c r="H156" s="16"/>
      <c r="I156" s="16"/>
      <c r="J156" s="16"/>
      <c r="K156" s="16"/>
      <c r="L156" s="16"/>
      <c r="M156" s="16"/>
      <c r="N156" s="16"/>
      <c r="O156" s="16"/>
      <c r="P156" s="16"/>
      <c r="Q156" s="16"/>
      <c r="R156" s="16"/>
    </row>
    <row r="157" spans="1:18" hidden="1" x14ac:dyDescent="0.25">
      <c r="A157" s="17"/>
      <c r="B157" s="16"/>
      <c r="C157" s="16"/>
      <c r="D157" s="16"/>
      <c r="E157" s="16"/>
      <c r="F157" s="16"/>
      <c r="G157" s="16"/>
      <c r="H157" s="16"/>
      <c r="I157" s="16"/>
      <c r="J157" s="16"/>
      <c r="K157" s="16"/>
      <c r="L157" s="16"/>
      <c r="M157" s="16"/>
      <c r="N157" s="16"/>
      <c r="O157" s="16"/>
      <c r="P157" s="16"/>
      <c r="Q157" s="16"/>
      <c r="R157" s="16"/>
    </row>
    <row r="158" spans="1:18" hidden="1" x14ac:dyDescent="0.25">
      <c r="A158" s="17"/>
      <c r="B158" s="16"/>
      <c r="C158" s="16"/>
      <c r="D158" s="16"/>
      <c r="E158" s="16"/>
      <c r="F158" s="16"/>
      <c r="G158" s="16"/>
      <c r="H158" s="16"/>
      <c r="I158" s="16"/>
      <c r="J158" s="16"/>
      <c r="K158" s="16"/>
      <c r="L158" s="16"/>
      <c r="M158" s="16"/>
      <c r="N158" s="16"/>
      <c r="O158" s="16"/>
      <c r="P158" s="16"/>
      <c r="Q158" s="16"/>
      <c r="R158" s="16"/>
    </row>
    <row r="159" spans="1:18" hidden="1" x14ac:dyDescent="0.25">
      <c r="A159" s="17"/>
      <c r="B159" s="16"/>
      <c r="C159" s="16"/>
      <c r="D159" s="16"/>
      <c r="E159" s="16"/>
      <c r="F159" s="16"/>
      <c r="G159" s="16"/>
      <c r="H159" s="16"/>
      <c r="I159" s="16"/>
      <c r="J159" s="16"/>
      <c r="K159" s="16"/>
      <c r="L159" s="16"/>
      <c r="M159" s="16"/>
      <c r="N159" s="16"/>
      <c r="O159" s="16"/>
      <c r="P159" s="16"/>
      <c r="Q159" s="16"/>
      <c r="R159" s="16"/>
    </row>
    <row r="160" spans="1:18" hidden="1" x14ac:dyDescent="0.25">
      <c r="A160" s="17"/>
      <c r="B160" s="16"/>
      <c r="C160" s="16"/>
      <c r="D160" s="16"/>
      <c r="E160" s="16"/>
      <c r="F160" s="16"/>
      <c r="G160" s="16"/>
      <c r="H160" s="16"/>
      <c r="I160" s="16"/>
      <c r="J160" s="16"/>
      <c r="K160" s="16"/>
      <c r="L160" s="16"/>
      <c r="M160" s="16"/>
      <c r="N160" s="16"/>
      <c r="O160" s="16"/>
      <c r="P160" s="16"/>
      <c r="Q160" s="16"/>
      <c r="R160" s="16"/>
    </row>
    <row r="161" spans="1:18" hidden="1" x14ac:dyDescent="0.25">
      <c r="A161" s="17"/>
      <c r="B161" s="16"/>
      <c r="C161" s="16"/>
      <c r="D161" s="16"/>
      <c r="E161" s="16"/>
      <c r="F161" s="16"/>
      <c r="G161" s="16"/>
      <c r="H161" s="16"/>
      <c r="I161" s="16"/>
      <c r="J161" s="16"/>
      <c r="K161" s="16"/>
      <c r="L161" s="16"/>
      <c r="M161" s="16"/>
      <c r="N161" s="16"/>
      <c r="O161" s="16"/>
      <c r="P161" s="16"/>
      <c r="Q161" s="16"/>
      <c r="R161" s="16"/>
    </row>
    <row r="162" spans="1:18" hidden="1" x14ac:dyDescent="0.25">
      <c r="A162" s="17"/>
      <c r="B162" s="16"/>
      <c r="C162" s="16"/>
      <c r="D162" s="16"/>
      <c r="E162" s="16"/>
      <c r="F162" s="16"/>
      <c r="G162" s="16"/>
      <c r="H162" s="16"/>
      <c r="I162" s="16"/>
      <c r="J162" s="16"/>
      <c r="K162" s="16"/>
      <c r="L162" s="16"/>
      <c r="M162" s="16"/>
      <c r="N162" s="16"/>
      <c r="O162" s="16"/>
      <c r="P162" s="16"/>
      <c r="Q162" s="16"/>
      <c r="R162" s="16"/>
    </row>
    <row r="163" spans="1:18" hidden="1" x14ac:dyDescent="0.25">
      <c r="A163" s="17"/>
      <c r="B163" s="16"/>
      <c r="C163" s="16"/>
      <c r="D163" s="16"/>
      <c r="E163" s="16"/>
      <c r="F163" s="16"/>
      <c r="G163" s="16"/>
      <c r="H163" s="16"/>
      <c r="I163" s="16"/>
      <c r="J163" s="16"/>
      <c r="K163" s="16"/>
      <c r="L163" s="16"/>
      <c r="M163" s="16"/>
      <c r="N163" s="16"/>
      <c r="O163" s="16"/>
      <c r="P163" s="16"/>
      <c r="Q163" s="16"/>
      <c r="R163" s="16"/>
    </row>
    <row r="164" spans="1:18" hidden="1" x14ac:dyDescent="0.25">
      <c r="A164" s="17"/>
      <c r="B164" s="16"/>
      <c r="C164" s="16"/>
      <c r="D164" s="16"/>
      <c r="E164" s="16"/>
      <c r="F164" s="16"/>
      <c r="G164" s="16"/>
      <c r="H164" s="16"/>
      <c r="I164" s="16"/>
      <c r="J164" s="16"/>
      <c r="K164" s="16"/>
      <c r="L164" s="16"/>
      <c r="M164" s="16"/>
      <c r="N164" s="16"/>
      <c r="O164" s="16"/>
      <c r="P164" s="16"/>
      <c r="Q164" s="16"/>
      <c r="R164" s="16"/>
    </row>
    <row r="165" spans="1:18" hidden="1" x14ac:dyDescent="0.25">
      <c r="A165" s="17"/>
      <c r="B165" s="16"/>
      <c r="C165" s="16"/>
      <c r="D165" s="16"/>
      <c r="E165" s="16"/>
      <c r="F165" s="16"/>
      <c r="G165" s="16"/>
      <c r="H165" s="16"/>
      <c r="I165" s="16"/>
      <c r="J165" s="16"/>
      <c r="K165" s="16"/>
      <c r="L165" s="16"/>
      <c r="M165" s="16"/>
      <c r="N165" s="16"/>
      <c r="O165" s="16"/>
      <c r="P165" s="16"/>
      <c r="Q165" s="16"/>
      <c r="R165" s="16"/>
    </row>
    <row r="166" spans="1:18" hidden="1" x14ac:dyDescent="0.25">
      <c r="A166" s="17"/>
      <c r="B166" s="16"/>
      <c r="C166" s="16"/>
      <c r="D166" s="16"/>
      <c r="E166" s="16"/>
      <c r="F166" s="16"/>
      <c r="G166" s="16"/>
      <c r="H166" s="16"/>
      <c r="I166" s="16"/>
      <c r="J166" s="16"/>
      <c r="K166" s="16"/>
      <c r="L166" s="16"/>
      <c r="M166" s="16"/>
      <c r="N166" s="16"/>
      <c r="O166" s="16"/>
      <c r="P166" s="16"/>
      <c r="Q166" s="16"/>
      <c r="R166" s="16"/>
    </row>
    <row r="167" spans="1:18" hidden="1" x14ac:dyDescent="0.25">
      <c r="A167" s="17"/>
      <c r="B167" s="16"/>
      <c r="C167" s="16"/>
      <c r="D167" s="16"/>
      <c r="E167" s="16"/>
      <c r="F167" s="16"/>
      <c r="G167" s="16"/>
      <c r="H167" s="16"/>
      <c r="I167" s="16"/>
      <c r="J167" s="16"/>
      <c r="K167" s="16"/>
      <c r="L167" s="16"/>
      <c r="M167" s="16"/>
      <c r="N167" s="16"/>
      <c r="O167" s="16"/>
      <c r="P167" s="16"/>
      <c r="Q167" s="16"/>
      <c r="R167" s="16"/>
    </row>
    <row r="168" spans="1:18" hidden="1" x14ac:dyDescent="0.25">
      <c r="A168" s="17"/>
      <c r="B168" s="16"/>
      <c r="C168" s="16"/>
      <c r="D168" s="16"/>
      <c r="E168" s="16"/>
      <c r="F168" s="16"/>
      <c r="G168" s="16"/>
      <c r="H168" s="16"/>
      <c r="I168" s="16"/>
      <c r="J168" s="16"/>
      <c r="K168" s="16"/>
      <c r="L168" s="16"/>
      <c r="M168" s="16"/>
      <c r="N168" s="16"/>
      <c r="O168" s="16"/>
      <c r="P168" s="16"/>
      <c r="Q168" s="16"/>
      <c r="R168" s="16"/>
    </row>
    <row r="169" spans="1:18" hidden="1" x14ac:dyDescent="0.25">
      <c r="A169" s="17"/>
      <c r="B169" s="16"/>
      <c r="C169" s="16"/>
      <c r="D169" s="16"/>
      <c r="E169" s="16"/>
      <c r="F169" s="16"/>
      <c r="G169" s="16"/>
      <c r="H169" s="16"/>
      <c r="I169" s="16"/>
      <c r="J169" s="16"/>
      <c r="K169" s="16"/>
      <c r="L169" s="16"/>
      <c r="M169" s="16"/>
      <c r="N169" s="16"/>
      <c r="O169" s="16"/>
      <c r="P169" s="16"/>
      <c r="Q169" s="16"/>
      <c r="R169" s="16"/>
    </row>
    <row r="170" spans="1:18" hidden="1" x14ac:dyDescent="0.25">
      <c r="A170" s="17"/>
      <c r="B170" s="16"/>
      <c r="C170" s="16"/>
      <c r="D170" s="16"/>
      <c r="E170" s="16"/>
      <c r="F170" s="16"/>
      <c r="G170" s="16"/>
      <c r="H170" s="16"/>
      <c r="I170" s="16"/>
      <c r="J170" s="16"/>
      <c r="K170" s="16"/>
      <c r="L170" s="16"/>
      <c r="M170" s="16"/>
      <c r="N170" s="16"/>
      <c r="O170" s="16"/>
      <c r="P170" s="16"/>
      <c r="Q170" s="16"/>
      <c r="R170" s="16"/>
    </row>
    <row r="171" spans="1:18" hidden="1" x14ac:dyDescent="0.25">
      <c r="A171" s="17"/>
      <c r="B171" s="16"/>
      <c r="C171" s="16"/>
      <c r="D171" s="16"/>
      <c r="E171" s="16"/>
      <c r="F171" s="16"/>
      <c r="G171" s="16"/>
      <c r="H171" s="16"/>
      <c r="I171" s="16"/>
      <c r="J171" s="16"/>
      <c r="K171" s="16"/>
      <c r="L171" s="16"/>
      <c r="M171" s="16"/>
      <c r="N171" s="16"/>
      <c r="O171" s="16"/>
      <c r="P171" s="16"/>
      <c r="Q171" s="16"/>
      <c r="R171" s="16"/>
    </row>
    <row r="172" spans="1:18" hidden="1" x14ac:dyDescent="0.25">
      <c r="A172" s="17"/>
      <c r="B172" s="16"/>
      <c r="C172" s="16"/>
      <c r="D172" s="16"/>
      <c r="E172" s="16"/>
      <c r="F172" s="16"/>
      <c r="G172" s="16"/>
      <c r="H172" s="16"/>
      <c r="I172" s="16"/>
      <c r="J172" s="16"/>
      <c r="K172" s="16"/>
      <c r="L172" s="16"/>
      <c r="M172" s="16"/>
      <c r="N172" s="16"/>
      <c r="O172" s="16"/>
      <c r="P172" s="16"/>
      <c r="Q172" s="16"/>
      <c r="R172" s="16"/>
    </row>
    <row r="173" spans="1:18" hidden="1" x14ac:dyDescent="0.25">
      <c r="A173" s="17"/>
      <c r="B173" s="16"/>
      <c r="C173" s="16"/>
      <c r="D173" s="16"/>
      <c r="E173" s="16"/>
      <c r="F173" s="16"/>
      <c r="G173" s="16"/>
      <c r="H173" s="16"/>
      <c r="I173" s="16"/>
      <c r="J173" s="16"/>
      <c r="K173" s="16"/>
      <c r="L173" s="16"/>
      <c r="M173" s="16"/>
      <c r="N173" s="16"/>
      <c r="O173" s="16"/>
      <c r="P173" s="16"/>
      <c r="Q173" s="16"/>
      <c r="R173" s="16"/>
    </row>
    <row r="174" spans="1:18" hidden="1" x14ac:dyDescent="0.25">
      <c r="A174" s="17"/>
      <c r="B174" s="16"/>
      <c r="C174" s="16"/>
      <c r="D174" s="16"/>
      <c r="E174" s="16"/>
      <c r="F174" s="16"/>
      <c r="G174" s="16"/>
      <c r="H174" s="16"/>
      <c r="I174" s="16"/>
      <c r="J174" s="16"/>
      <c r="K174" s="16"/>
      <c r="L174" s="16"/>
      <c r="M174" s="16"/>
      <c r="N174" s="16"/>
      <c r="O174" s="16"/>
      <c r="P174" s="16"/>
      <c r="Q174" s="16"/>
      <c r="R174" s="16"/>
    </row>
    <row r="175" spans="1:18" hidden="1" x14ac:dyDescent="0.25">
      <c r="A175" s="17"/>
      <c r="B175" s="16"/>
      <c r="C175" s="16"/>
      <c r="D175" s="16"/>
      <c r="E175" s="16"/>
      <c r="F175" s="16"/>
      <c r="G175" s="16"/>
      <c r="H175" s="16"/>
      <c r="I175" s="16"/>
      <c r="J175" s="16"/>
      <c r="K175" s="16"/>
      <c r="L175" s="16"/>
      <c r="M175" s="16"/>
      <c r="N175" s="16"/>
      <c r="O175" s="16"/>
      <c r="P175" s="16"/>
      <c r="Q175" s="16"/>
      <c r="R175" s="16"/>
    </row>
    <row r="176" spans="1:18" hidden="1" x14ac:dyDescent="0.25">
      <c r="A176" s="17"/>
      <c r="B176" s="16"/>
      <c r="C176" s="16"/>
      <c r="D176" s="16"/>
      <c r="E176" s="16"/>
      <c r="F176" s="16"/>
      <c r="G176" s="16"/>
      <c r="H176" s="16"/>
      <c r="I176" s="16"/>
      <c r="J176" s="16"/>
      <c r="K176" s="16"/>
      <c r="L176" s="16"/>
      <c r="M176" s="16"/>
      <c r="N176" s="16"/>
      <c r="O176" s="16"/>
      <c r="P176" s="16"/>
      <c r="Q176" s="16"/>
      <c r="R176" s="16"/>
    </row>
    <row r="177" spans="1:18" hidden="1" x14ac:dyDescent="0.25">
      <c r="A177" s="17"/>
      <c r="B177" s="16"/>
      <c r="C177" s="16"/>
      <c r="D177" s="16"/>
      <c r="E177" s="16"/>
      <c r="F177" s="16"/>
      <c r="G177" s="16"/>
      <c r="H177" s="16"/>
      <c r="I177" s="16"/>
      <c r="J177" s="16"/>
      <c r="K177" s="16"/>
      <c r="L177" s="16"/>
      <c r="M177" s="16"/>
      <c r="N177" s="16"/>
      <c r="O177" s="16"/>
      <c r="P177" s="16"/>
      <c r="Q177" s="16"/>
      <c r="R177" s="16"/>
    </row>
    <row r="178" spans="1:18" hidden="1" x14ac:dyDescent="0.25">
      <c r="A178" s="17"/>
      <c r="B178" s="16"/>
      <c r="C178" s="16"/>
      <c r="D178" s="16"/>
      <c r="E178" s="16"/>
      <c r="F178" s="16"/>
      <c r="G178" s="16"/>
      <c r="H178" s="16"/>
      <c r="I178" s="16"/>
      <c r="J178" s="16"/>
      <c r="K178" s="16"/>
      <c r="L178" s="16"/>
      <c r="M178" s="16"/>
      <c r="N178" s="16"/>
      <c r="O178" s="16"/>
      <c r="P178" s="16"/>
      <c r="Q178" s="16"/>
      <c r="R178" s="16"/>
    </row>
    <row r="179" spans="1:18" hidden="1" x14ac:dyDescent="0.25">
      <c r="A179" s="17"/>
      <c r="B179" s="16"/>
      <c r="C179" s="16"/>
      <c r="D179" s="16"/>
      <c r="E179" s="16"/>
      <c r="F179" s="16"/>
      <c r="G179" s="16"/>
      <c r="H179" s="16"/>
      <c r="I179" s="16"/>
      <c r="J179" s="16"/>
      <c r="K179" s="16"/>
      <c r="L179" s="16"/>
      <c r="M179" s="16"/>
      <c r="N179" s="16"/>
      <c r="O179" s="16"/>
      <c r="P179" s="16"/>
      <c r="Q179" s="16"/>
      <c r="R179" s="16"/>
    </row>
    <row r="180" spans="1:18" hidden="1" x14ac:dyDescent="0.25">
      <c r="A180" s="8"/>
      <c r="L180" s="9"/>
    </row>
    <row r="181" spans="1:18" hidden="1" x14ac:dyDescent="0.25">
      <c r="A181" s="8"/>
      <c r="L181" s="9"/>
    </row>
    <row r="182" spans="1:18" hidden="1" x14ac:dyDescent="0.25">
      <c r="A182" s="8"/>
      <c r="L182" s="9"/>
    </row>
    <row r="183" spans="1:18" hidden="1" x14ac:dyDescent="0.25">
      <c r="A183" s="8"/>
      <c r="L183" s="9"/>
    </row>
    <row r="184" spans="1:18" hidden="1" x14ac:dyDescent="0.25">
      <c r="A184" s="8"/>
      <c r="L184" s="9"/>
    </row>
    <row r="185" spans="1:18" hidden="1" x14ac:dyDescent="0.25">
      <c r="A185" s="8"/>
      <c r="L185" s="9"/>
    </row>
    <row r="186" spans="1:18" hidden="1" x14ac:dyDescent="0.25">
      <c r="A186" s="8"/>
      <c r="L186" s="9"/>
    </row>
    <row r="187" spans="1:18" hidden="1" x14ac:dyDescent="0.25">
      <c r="A187" s="8"/>
      <c r="L187" s="9"/>
    </row>
    <row r="188" spans="1:18" hidden="1" x14ac:dyDescent="0.25">
      <c r="A188" s="8"/>
      <c r="L188" s="9"/>
    </row>
    <row r="189" spans="1:18" hidden="1" x14ac:dyDescent="0.25">
      <c r="A189" s="8"/>
      <c r="L189" s="9"/>
    </row>
    <row r="190" spans="1:18" hidden="1" x14ac:dyDescent="0.25">
      <c r="A190" s="8"/>
      <c r="L190" s="9"/>
    </row>
    <row r="191" spans="1:18" hidden="1" x14ac:dyDescent="0.25">
      <c r="A191" s="8"/>
      <c r="L191" s="9"/>
    </row>
    <row r="192" spans="1:18" hidden="1" x14ac:dyDescent="0.25">
      <c r="A192" s="8"/>
      <c r="L192" s="9"/>
    </row>
    <row r="193" spans="1:12" hidden="1" x14ac:dyDescent="0.25">
      <c r="A193" s="8"/>
      <c r="L193" s="9"/>
    </row>
    <row r="194" spans="1:12" hidden="1" x14ac:dyDescent="0.25">
      <c r="A194" s="8"/>
      <c r="L194" s="9"/>
    </row>
    <row r="195" spans="1:12" hidden="1" x14ac:dyDescent="0.25">
      <c r="A195" s="8"/>
      <c r="L195" s="9"/>
    </row>
    <row r="196" spans="1:12" hidden="1" x14ac:dyDescent="0.25">
      <c r="A196" s="8"/>
      <c r="L196" s="9"/>
    </row>
    <row r="197" spans="1:12" hidden="1" x14ac:dyDescent="0.25">
      <c r="A197" s="8"/>
      <c r="L197" s="9"/>
    </row>
    <row r="198" spans="1:12" hidden="1" x14ac:dyDescent="0.25">
      <c r="A198" s="8"/>
      <c r="L198" s="9"/>
    </row>
    <row r="199" spans="1:12" hidden="1" x14ac:dyDescent="0.25">
      <c r="A199" s="8"/>
      <c r="L199" s="9"/>
    </row>
    <row r="200" spans="1:12" hidden="1" x14ac:dyDescent="0.25">
      <c r="A200" s="8"/>
      <c r="L200" s="9"/>
    </row>
    <row r="201" spans="1:12" hidden="1" x14ac:dyDescent="0.25">
      <c r="A201" s="8"/>
      <c r="L201" s="9"/>
    </row>
    <row r="202" spans="1:12" hidden="1" x14ac:dyDescent="0.25">
      <c r="A202" s="8"/>
      <c r="L202" s="9"/>
    </row>
    <row r="203" spans="1:12" hidden="1" x14ac:dyDescent="0.25">
      <c r="A203" s="8"/>
      <c r="L203" s="9"/>
    </row>
    <row r="204" spans="1:12" hidden="1" x14ac:dyDescent="0.25">
      <c r="A204" s="8"/>
      <c r="L204" s="9"/>
    </row>
    <row r="205" spans="1:12" hidden="1" x14ac:dyDescent="0.25">
      <c r="A205" s="8"/>
      <c r="L205" s="9"/>
    </row>
    <row r="206" spans="1:12" hidden="1" x14ac:dyDescent="0.25">
      <c r="A206" s="8"/>
      <c r="L206" s="9"/>
    </row>
    <row r="207" spans="1:12" hidden="1" x14ac:dyDescent="0.25">
      <c r="A207" s="8"/>
      <c r="L207" s="9"/>
    </row>
    <row r="208" spans="1:12" hidden="1" x14ac:dyDescent="0.25">
      <c r="A208" s="8"/>
      <c r="L208" s="9"/>
    </row>
    <row r="209" spans="1:12" hidden="1" x14ac:dyDescent="0.25">
      <c r="A209" s="8"/>
      <c r="L209" s="9"/>
    </row>
    <row r="210" spans="1:12" hidden="1" x14ac:dyDescent="0.25">
      <c r="A210" s="8"/>
      <c r="L210" s="9"/>
    </row>
    <row r="211" spans="1:12" hidden="1" x14ac:dyDescent="0.25">
      <c r="A211" s="8"/>
      <c r="L211" s="9"/>
    </row>
    <row r="212" spans="1:12" hidden="1" x14ac:dyDescent="0.25">
      <c r="A212" s="8"/>
      <c r="L212" s="9"/>
    </row>
    <row r="213" spans="1:12" hidden="1" x14ac:dyDescent="0.25">
      <c r="A213" s="8"/>
      <c r="L213" s="9"/>
    </row>
    <row r="214" spans="1:12" hidden="1" x14ac:dyDescent="0.25">
      <c r="A214" s="8"/>
      <c r="L214" s="9"/>
    </row>
    <row r="215" spans="1:12" hidden="1" x14ac:dyDescent="0.25">
      <c r="A215" s="8"/>
      <c r="L215" s="9"/>
    </row>
    <row r="216" spans="1:12" hidden="1" x14ac:dyDescent="0.25">
      <c r="A216" s="8"/>
      <c r="L216" s="9"/>
    </row>
    <row r="217" spans="1:12" hidden="1" x14ac:dyDescent="0.25">
      <c r="A217" s="8"/>
      <c r="L217" s="9"/>
    </row>
    <row r="218" spans="1:12" hidden="1" x14ac:dyDescent="0.25">
      <c r="A218" s="8"/>
      <c r="L218" s="9"/>
    </row>
    <row r="219" spans="1:12" hidden="1" x14ac:dyDescent="0.25">
      <c r="A219" s="8"/>
      <c r="L219" s="9"/>
    </row>
    <row r="220" spans="1:12" hidden="1" x14ac:dyDescent="0.25">
      <c r="A220" s="8"/>
      <c r="L220" s="9"/>
    </row>
    <row r="221" spans="1:12" hidden="1" x14ac:dyDescent="0.25">
      <c r="A221" s="8"/>
      <c r="L221" s="9"/>
    </row>
    <row r="222" spans="1:12" hidden="1" x14ac:dyDescent="0.25">
      <c r="A222" s="8"/>
      <c r="L222" s="9"/>
    </row>
    <row r="223" spans="1:12" hidden="1" x14ac:dyDescent="0.25">
      <c r="A223" s="8"/>
      <c r="L223" s="9"/>
    </row>
    <row r="224" spans="1:12" hidden="1" x14ac:dyDescent="0.25">
      <c r="A224" s="8"/>
      <c r="L224" s="9"/>
    </row>
    <row r="225" spans="1:12" hidden="1" x14ac:dyDescent="0.25">
      <c r="A225" s="8"/>
      <c r="L225" s="9"/>
    </row>
    <row r="226" spans="1:12" hidden="1" x14ac:dyDescent="0.25">
      <c r="A226" s="8"/>
      <c r="L226" s="9"/>
    </row>
    <row r="227" spans="1:12" hidden="1" x14ac:dyDescent="0.25">
      <c r="A227" s="8"/>
      <c r="L227" s="9"/>
    </row>
    <row r="228" spans="1:12" hidden="1" x14ac:dyDescent="0.25">
      <c r="A228" s="8"/>
      <c r="L228" s="9"/>
    </row>
    <row r="229" spans="1:12" hidden="1" x14ac:dyDescent="0.25">
      <c r="A229" s="8"/>
      <c r="L229" s="9"/>
    </row>
    <row r="230" spans="1:12" hidden="1" x14ac:dyDescent="0.25">
      <c r="A230" s="8"/>
      <c r="L230" s="9"/>
    </row>
    <row r="231" spans="1:12" hidden="1" x14ac:dyDescent="0.25">
      <c r="A231" s="8"/>
      <c r="L231" s="9"/>
    </row>
    <row r="232" spans="1:12" hidden="1" x14ac:dyDescent="0.25">
      <c r="A232" s="8"/>
      <c r="L232" s="9"/>
    </row>
    <row r="233" spans="1:12" hidden="1" x14ac:dyDescent="0.25">
      <c r="A233" s="8"/>
      <c r="L233" s="9"/>
    </row>
    <row r="234" spans="1:12" hidden="1" x14ac:dyDescent="0.25">
      <c r="A234" s="8"/>
      <c r="L234" s="9"/>
    </row>
    <row r="235" spans="1:12" hidden="1" x14ac:dyDescent="0.25">
      <c r="A235" s="8"/>
      <c r="L235" s="9"/>
    </row>
    <row r="236" spans="1:12" hidden="1" x14ac:dyDescent="0.25">
      <c r="A236" s="8"/>
      <c r="L236" s="9"/>
    </row>
    <row r="237" spans="1:12" hidden="1" x14ac:dyDescent="0.25">
      <c r="A237" s="8"/>
      <c r="L237" s="9"/>
    </row>
    <row r="238" spans="1:12" hidden="1" x14ac:dyDescent="0.25">
      <c r="A238" s="8"/>
      <c r="L238" s="9"/>
    </row>
    <row r="239" spans="1:12" hidden="1" x14ac:dyDescent="0.25">
      <c r="A239" s="8"/>
      <c r="L239" s="9"/>
    </row>
    <row r="240" spans="1:12" hidden="1" x14ac:dyDescent="0.25">
      <c r="A240" s="8"/>
      <c r="L240" s="9"/>
    </row>
    <row r="241" spans="1:12" hidden="1" x14ac:dyDescent="0.25">
      <c r="A241" s="8"/>
      <c r="L241" s="9"/>
    </row>
    <row r="242" spans="1:12" hidden="1" x14ac:dyDescent="0.25">
      <c r="A242" s="8"/>
      <c r="L242" s="9"/>
    </row>
    <row r="243" spans="1:12" hidden="1" x14ac:dyDescent="0.25">
      <c r="A243" s="8"/>
      <c r="L243" s="9"/>
    </row>
    <row r="244" spans="1:12" hidden="1" x14ac:dyDescent="0.25">
      <c r="A244" s="8"/>
      <c r="L244" s="9"/>
    </row>
    <row r="245" spans="1:12" hidden="1" x14ac:dyDescent="0.25">
      <c r="A245" s="8"/>
      <c r="L245" s="9"/>
    </row>
    <row r="246" spans="1:12" hidden="1" x14ac:dyDescent="0.25">
      <c r="A246" s="8"/>
      <c r="L246" s="9"/>
    </row>
    <row r="247" spans="1:12" hidden="1" x14ac:dyDescent="0.25">
      <c r="A247" s="8"/>
      <c r="L247" s="9"/>
    </row>
    <row r="248" spans="1:12" hidden="1" x14ac:dyDescent="0.25">
      <c r="A248" s="8"/>
      <c r="L248" s="9"/>
    </row>
    <row r="249" spans="1:12" hidden="1" x14ac:dyDescent="0.25">
      <c r="A249" s="8"/>
      <c r="L249" s="9"/>
    </row>
    <row r="250" spans="1:12" hidden="1" x14ac:dyDescent="0.25">
      <c r="A250" s="8"/>
      <c r="L250" s="9"/>
    </row>
    <row r="251" spans="1:12" hidden="1" x14ac:dyDescent="0.25">
      <c r="A251" s="8"/>
      <c r="L251" s="9"/>
    </row>
    <row r="252" spans="1:12" hidden="1" x14ac:dyDescent="0.25">
      <c r="A252" s="8"/>
      <c r="L252" s="9"/>
    </row>
    <row r="253" spans="1:12" hidden="1" x14ac:dyDescent="0.25">
      <c r="A253" s="8"/>
      <c r="L253" s="9"/>
    </row>
    <row r="254" spans="1:12" hidden="1" x14ac:dyDescent="0.25">
      <c r="A254" s="8"/>
      <c r="L254" s="9"/>
    </row>
    <row r="255" spans="1:12" hidden="1" x14ac:dyDescent="0.25">
      <c r="A255" s="8"/>
      <c r="L255" s="9"/>
    </row>
    <row r="256" spans="1:12" hidden="1" x14ac:dyDescent="0.25">
      <c r="A256" s="8"/>
      <c r="L256" s="9"/>
    </row>
    <row r="257" spans="1:12" hidden="1" x14ac:dyDescent="0.25">
      <c r="A257" s="8"/>
      <c r="L257" s="9"/>
    </row>
    <row r="258" spans="1:12" hidden="1" x14ac:dyDescent="0.25">
      <c r="A258" s="8"/>
      <c r="L258" s="9"/>
    </row>
    <row r="259" spans="1:12" hidden="1" x14ac:dyDescent="0.25">
      <c r="A259" s="8"/>
      <c r="L259" s="9"/>
    </row>
    <row r="260" spans="1:12" hidden="1" x14ac:dyDescent="0.25">
      <c r="A260" s="8"/>
      <c r="L260" s="9"/>
    </row>
    <row r="261" spans="1:12" hidden="1" x14ac:dyDescent="0.25">
      <c r="A261" s="8"/>
      <c r="L261" s="9"/>
    </row>
    <row r="262" spans="1:12" hidden="1" x14ac:dyDescent="0.25">
      <c r="A262" s="8"/>
      <c r="L262" s="9"/>
    </row>
    <row r="263" spans="1:12" hidden="1" x14ac:dyDescent="0.25">
      <c r="A263" s="8"/>
      <c r="L263" s="9"/>
    </row>
    <row r="264" spans="1:12" hidden="1" x14ac:dyDescent="0.25">
      <c r="A264" s="8"/>
      <c r="L264" s="9"/>
    </row>
  </sheetData>
  <sheetProtection password="DE7B" sheet="1" objects="1" scenarios="1"/>
  <customSheetViews>
    <customSheetView guid="{368C94F2-41A9-42B3-9955-8DFDB05BC2A2}" scale="90">
      <selection sqref="A1:L1"/>
      <pageMargins left="0.7" right="0.7" top="0.75" bottom="0.75" header="0.3" footer="0.3"/>
      <pageSetup orientation="portrait" r:id="rId1"/>
    </customSheetView>
  </customSheetViews>
  <mergeCells count="16">
    <mergeCell ref="A1:L1"/>
    <mergeCell ref="A2:L2"/>
    <mergeCell ref="A63:A64"/>
    <mergeCell ref="B63:L63"/>
    <mergeCell ref="A83:L83"/>
    <mergeCell ref="A3:L3"/>
    <mergeCell ref="A4:A5"/>
    <mergeCell ref="A20:L20"/>
    <mergeCell ref="A21:A22"/>
    <mergeCell ref="B21:L21"/>
    <mergeCell ref="A84:A85"/>
    <mergeCell ref="B84:L84"/>
    <mergeCell ref="A41:L41"/>
    <mergeCell ref="A42:A43"/>
    <mergeCell ref="B42:L42"/>
    <mergeCell ref="A62:L62"/>
  </mergeCells>
  <dataValidations count="6">
    <dataValidation type="decimal" operator="lessThanOrEqual" allowBlank="1" showInputMessage="1" showErrorMessage="1" error="Area treated by BMP cannot exceed the area for this land use" sqref="B23:K34 C44:C55 C65:C76 C86:C97">
      <formula1>$F6</formula1>
    </dataValidation>
    <dataValidation allowBlank="1" showInputMessage="1" sqref="B77:J77 B6:E15 H6:H15 B56:J56 B98:J98 L98:L99"/>
    <dataValidation operator="lessThanOrEqual" allowBlank="1" showInputMessage="1" error="Area treated by BMP cannot exceed the area for this land use" sqref="B35:K35 K56 K77 K98"/>
    <dataValidation type="decimal" operator="lessThanOrEqual" allowBlank="1" showInputMessage="1" showErrorMessage="1" error="Area treated by BMP cannot exceed the area for this land use" sqref="B44:B55 D44:K55">
      <formula1>$F6</formula1>
    </dataValidation>
    <dataValidation type="decimal" operator="lessThanOrEqual" allowBlank="1" showInputMessage="1" showErrorMessage="1" error="Area treated by BMP cannot exceed the area for this land use" sqref="B65:B76 D65:K76">
      <formula1>$F6</formula1>
    </dataValidation>
    <dataValidation type="decimal" operator="lessThanOrEqual" allowBlank="1" showInputMessage="1" showErrorMessage="1" error="Area treated by BMP cannot exceed the area for this land use" sqref="B86:B97 D86:K97">
      <formula1>$F6</formula1>
    </dataValidation>
  </dataValidations>
  <hyperlinks>
    <hyperlink ref="G4" r:id="rId2"/>
    <hyperlink ref="A1:L1" r:id="rId3" display="* This estimator can only be used for one TMDL at a time. For guidance on how to use the estimator for multiple TMDLs, please see the Minnesota Stormwater Manual.*"/>
    <hyperlink ref="A3:L3" r:id="rId4" location="Calculation_of_total_pollutant_loads" display="The total load "/>
    <hyperlink ref="A20:L20" r:id="rId5" location="Pollutant_load_reductions" display="PHOSPHORUS LOAD REDUCTIONS"/>
    <hyperlink ref="A41:L41" r:id="rId6" location="Pollutant_load_reductions" display="TSS LOAD REDUCTIONS"/>
    <hyperlink ref="A62:L62" r:id="rId7" location="Pollutant_load_reductions" display="E. coli LOAD REDUCTIONS"/>
    <hyperlink ref="A83:L83" r:id="rId8" location="Pollutant_load_reductions" display="FECAL COLIFORM LOAD REDUCTIONS"/>
  </hyperlinks>
  <pageMargins left="0.7" right="0.7" top="0.75" bottom="0.75" header="0.3" footer="0.3"/>
  <pageSetup orientation="portrait" r:id="rId9"/>
  <extLst>
    <ext xmlns:x14="http://schemas.microsoft.com/office/spreadsheetml/2009/9/main" uri="{CCE6A557-97BC-4b89-ADB6-D9C93CAAB3DF}">
      <x14:dataValidations xmlns:xm="http://schemas.microsoft.com/office/excel/2006/main" count="1">
        <x14:dataValidation type="list" allowBlank="1" showInputMessage="1">
          <x14:formula1>
            <xm:f>'Input values for MPCA estimator'!#REF!</xm:f>
          </x14:formula1>
          <xm:sqref>L77:L78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T36"/>
  <sheetViews>
    <sheetView zoomScale="90" zoomScaleNormal="90" workbookViewId="0">
      <selection activeCell="B12" sqref="B12:C12"/>
    </sheetView>
  </sheetViews>
  <sheetFormatPr defaultColWidth="0" defaultRowHeight="15" zeroHeight="1" x14ac:dyDescent="0.25"/>
  <cols>
    <col min="1" max="1" width="28.5703125" style="12" customWidth="1"/>
    <col min="2" max="4" width="12.7109375" style="12" customWidth="1"/>
    <col min="5" max="5" width="13.85546875" style="12" customWidth="1"/>
    <col min="6" max="6" width="17.5703125" style="12" customWidth="1"/>
    <col min="7" max="11" width="12.7109375" style="12" customWidth="1"/>
    <col min="12" max="16" width="12.7109375" style="12" hidden="1" customWidth="1"/>
    <col min="17" max="16384" width="9.140625" style="12" hidden="1"/>
  </cols>
  <sheetData>
    <row r="1" spans="1:20" s="31" customFormat="1" ht="120" customHeight="1" x14ac:dyDescent="0.25">
      <c r="A1" s="102" t="s">
        <v>2</v>
      </c>
      <c r="B1" s="27" t="s">
        <v>42</v>
      </c>
      <c r="C1" s="27" t="s">
        <v>43</v>
      </c>
      <c r="D1" s="27" t="s">
        <v>47</v>
      </c>
      <c r="E1" s="27" t="s">
        <v>48</v>
      </c>
      <c r="F1" s="108" t="s">
        <v>80</v>
      </c>
      <c r="G1" s="109"/>
      <c r="H1" s="109"/>
      <c r="I1" s="13"/>
      <c r="J1" s="30"/>
      <c r="K1" s="30"/>
      <c r="L1" s="30"/>
      <c r="M1" s="30"/>
      <c r="N1" s="30"/>
      <c r="O1" s="30"/>
      <c r="P1" s="30"/>
      <c r="Q1" s="30"/>
      <c r="R1" s="30"/>
      <c r="S1" s="30"/>
      <c r="T1" s="30"/>
    </row>
    <row r="2" spans="1:20" ht="30" x14ac:dyDescent="0.25">
      <c r="A2" s="103"/>
      <c r="B2" s="4" t="s">
        <v>51</v>
      </c>
      <c r="C2" s="4" t="s">
        <v>51</v>
      </c>
      <c r="D2" s="4" t="s">
        <v>51</v>
      </c>
      <c r="E2" s="4" t="s">
        <v>51</v>
      </c>
      <c r="F2" s="13"/>
      <c r="G2" s="13"/>
      <c r="H2" s="14"/>
      <c r="I2" s="14"/>
      <c r="J2" s="14"/>
      <c r="K2" s="14"/>
      <c r="L2" s="14"/>
      <c r="M2" s="14"/>
      <c r="N2" s="14"/>
      <c r="O2" s="14"/>
      <c r="P2" s="14"/>
      <c r="Q2" s="14"/>
      <c r="R2" s="14"/>
    </row>
    <row r="3" spans="1:20" ht="18" customHeight="1" x14ac:dyDescent="0.25">
      <c r="A3" s="29" t="s">
        <v>9</v>
      </c>
      <c r="B3" s="60">
        <v>0.44</v>
      </c>
      <c r="C3" s="60">
        <v>0.85</v>
      </c>
      <c r="D3" s="60">
        <v>0.75</v>
      </c>
      <c r="E3" s="60">
        <v>0.75</v>
      </c>
      <c r="F3" s="13"/>
      <c r="G3" s="13"/>
      <c r="H3" s="13"/>
      <c r="I3" s="14"/>
      <c r="J3" s="14"/>
      <c r="K3" s="14"/>
      <c r="L3" s="14"/>
      <c r="M3" s="14"/>
      <c r="N3" s="14"/>
      <c r="O3" s="14"/>
      <c r="P3" s="14"/>
      <c r="Q3" s="14"/>
    </row>
    <row r="4" spans="1:20" ht="30" x14ac:dyDescent="0.25">
      <c r="A4" s="32" t="s">
        <v>63</v>
      </c>
      <c r="B4" s="60">
        <v>0</v>
      </c>
      <c r="C4" s="60">
        <v>0</v>
      </c>
      <c r="D4" s="60">
        <v>0</v>
      </c>
      <c r="E4" s="60">
        <v>0</v>
      </c>
      <c r="F4" s="13"/>
      <c r="G4" s="13"/>
      <c r="H4" s="13"/>
      <c r="I4" s="14"/>
      <c r="J4" s="14"/>
      <c r="K4" s="14"/>
      <c r="L4" s="14"/>
      <c r="M4" s="14"/>
      <c r="N4" s="14"/>
      <c r="O4" s="14"/>
      <c r="P4" s="14"/>
      <c r="Q4" s="14"/>
    </row>
    <row r="5" spans="1:20" ht="18" customHeight="1" x14ac:dyDescent="0.25">
      <c r="A5" s="23" t="s">
        <v>8</v>
      </c>
      <c r="B5" s="60">
        <v>0</v>
      </c>
      <c r="C5" s="60">
        <v>0.68</v>
      </c>
      <c r="D5" s="60">
        <v>0.25</v>
      </c>
      <c r="E5" s="60">
        <v>0.25</v>
      </c>
      <c r="F5" s="13"/>
      <c r="G5" s="13"/>
      <c r="H5" s="13"/>
      <c r="I5" s="14"/>
      <c r="J5" s="14"/>
      <c r="K5" s="14"/>
      <c r="L5" s="14"/>
      <c r="M5" s="14"/>
      <c r="N5" s="14"/>
      <c r="O5" s="14"/>
      <c r="P5" s="14"/>
      <c r="Q5" s="14"/>
    </row>
    <row r="6" spans="1:20" ht="18" customHeight="1" x14ac:dyDescent="0.25">
      <c r="A6" s="29" t="s">
        <v>11</v>
      </c>
      <c r="B6" s="60">
        <v>0</v>
      </c>
      <c r="C6" s="60">
        <v>0.96</v>
      </c>
      <c r="D6" s="60">
        <v>0.9</v>
      </c>
      <c r="E6" s="60">
        <v>0.9</v>
      </c>
      <c r="F6" s="13"/>
      <c r="G6" s="13"/>
      <c r="H6" s="13"/>
      <c r="I6" s="14"/>
      <c r="J6" s="14"/>
      <c r="K6" s="14"/>
      <c r="L6" s="14"/>
      <c r="M6" s="14"/>
      <c r="N6" s="14"/>
      <c r="O6" s="14"/>
      <c r="P6" s="14"/>
      <c r="Q6" s="14"/>
    </row>
    <row r="7" spans="1:20" ht="18" customHeight="1" x14ac:dyDescent="0.25">
      <c r="A7" s="29" t="s">
        <v>0</v>
      </c>
      <c r="B7" s="60">
        <v>0.45</v>
      </c>
      <c r="C7" s="60">
        <v>0.74</v>
      </c>
      <c r="D7" s="60">
        <v>0.7</v>
      </c>
      <c r="E7" s="60">
        <v>0.7</v>
      </c>
      <c r="F7" s="13"/>
      <c r="G7" s="13"/>
      <c r="H7" s="13"/>
      <c r="I7" s="14"/>
      <c r="J7" s="14"/>
      <c r="K7" s="14"/>
      <c r="L7" s="14"/>
      <c r="M7" s="14"/>
      <c r="N7" s="14"/>
      <c r="O7" s="14"/>
      <c r="P7" s="14"/>
      <c r="Q7" s="14"/>
    </row>
    <row r="8" spans="1:20" ht="18" customHeight="1" x14ac:dyDescent="0.25">
      <c r="A8" s="29" t="s">
        <v>4</v>
      </c>
      <c r="B8" s="60">
        <v>0.47</v>
      </c>
      <c r="C8" s="60">
        <v>0.85</v>
      </c>
      <c r="D8" s="60">
        <v>0.75</v>
      </c>
      <c r="E8" s="60">
        <v>0.75</v>
      </c>
      <c r="F8" s="13"/>
      <c r="G8" s="13"/>
      <c r="H8" s="13"/>
      <c r="I8" s="14"/>
      <c r="J8" s="14"/>
      <c r="K8" s="14"/>
      <c r="L8" s="14"/>
      <c r="M8" s="14"/>
      <c r="N8" s="14"/>
      <c r="O8" s="14"/>
      <c r="P8" s="14"/>
      <c r="Q8" s="14"/>
    </row>
    <row r="9" spans="1:20" ht="18" customHeight="1" x14ac:dyDescent="0.25">
      <c r="A9" s="29" t="s">
        <v>5</v>
      </c>
      <c r="B9" s="60">
        <v>0.4</v>
      </c>
      <c r="C9" s="60">
        <v>0.68</v>
      </c>
      <c r="D9" s="60">
        <v>0</v>
      </c>
      <c r="E9" s="60">
        <v>0</v>
      </c>
      <c r="F9" s="13"/>
      <c r="G9" s="13"/>
      <c r="H9" s="13"/>
      <c r="I9" s="14"/>
      <c r="J9" s="14"/>
      <c r="K9" s="14"/>
      <c r="L9" s="14"/>
      <c r="M9" s="14"/>
      <c r="N9" s="14"/>
      <c r="O9" s="14"/>
      <c r="P9" s="14"/>
      <c r="Q9" s="14"/>
    </row>
    <row r="10" spans="1:20" ht="18" customHeight="1" x14ac:dyDescent="0.25">
      <c r="A10" s="35" t="s">
        <v>6</v>
      </c>
      <c r="B10" s="60">
        <v>0.5</v>
      </c>
      <c r="C10" s="60">
        <v>0.84</v>
      </c>
      <c r="D10" s="60">
        <v>0.7</v>
      </c>
      <c r="E10" s="60">
        <v>0.7</v>
      </c>
      <c r="F10" s="13"/>
      <c r="G10" s="13"/>
      <c r="H10" s="13"/>
      <c r="I10" s="14"/>
      <c r="J10" s="14"/>
      <c r="K10" s="14"/>
      <c r="L10" s="14"/>
      <c r="M10" s="14"/>
      <c r="N10" s="14"/>
      <c r="O10" s="14"/>
      <c r="P10" s="14"/>
      <c r="Q10" s="14"/>
    </row>
    <row r="11" spans="1:20" ht="18" customHeight="1" x14ac:dyDescent="0.25">
      <c r="A11" s="35" t="s">
        <v>7</v>
      </c>
      <c r="B11" s="61">
        <v>0.38</v>
      </c>
      <c r="C11" s="60">
        <v>0.73</v>
      </c>
      <c r="D11" s="60">
        <v>0.7</v>
      </c>
      <c r="E11" s="60">
        <v>0.7</v>
      </c>
      <c r="F11" s="13"/>
      <c r="G11" s="13"/>
      <c r="H11" s="13"/>
      <c r="I11" s="14"/>
      <c r="J11" s="14"/>
      <c r="K11" s="87"/>
      <c r="L11" s="14"/>
      <c r="M11" s="14"/>
      <c r="N11" s="14"/>
      <c r="O11" s="14"/>
      <c r="P11" s="14"/>
      <c r="Q11" s="14"/>
    </row>
    <row r="12" spans="1:20" s="26" customFormat="1" ht="18" customHeight="1" x14ac:dyDescent="0.25">
      <c r="A12" s="102" t="s">
        <v>29</v>
      </c>
      <c r="B12" s="104" t="s">
        <v>69</v>
      </c>
      <c r="C12" s="105"/>
      <c r="D12" s="104" t="s">
        <v>67</v>
      </c>
      <c r="E12" s="105"/>
      <c r="F12" s="106" t="s">
        <v>73</v>
      </c>
      <c r="G12" s="14"/>
      <c r="H12" s="14"/>
      <c r="I12" s="14"/>
      <c r="J12" s="15"/>
      <c r="K12" s="88"/>
      <c r="L12" s="15"/>
    </row>
    <row r="13" spans="1:20" ht="18" customHeight="1" x14ac:dyDescent="0.25">
      <c r="A13" s="102"/>
      <c r="B13" s="25" t="s">
        <v>66</v>
      </c>
      <c r="C13" s="25" t="s">
        <v>1</v>
      </c>
      <c r="D13" s="25" t="s">
        <v>71</v>
      </c>
      <c r="E13" s="36" t="s">
        <v>68</v>
      </c>
      <c r="F13" s="107"/>
      <c r="G13" s="14"/>
      <c r="H13" s="14"/>
      <c r="I13" s="14"/>
      <c r="J13" s="14"/>
      <c r="K13" s="89"/>
    </row>
    <row r="14" spans="1:20" ht="18" customHeight="1" x14ac:dyDescent="0.25">
      <c r="A14" s="28" t="s">
        <v>30</v>
      </c>
      <c r="B14" s="62">
        <v>0.25</v>
      </c>
      <c r="C14" s="62">
        <v>201</v>
      </c>
      <c r="D14" s="63">
        <f>0.531*E14^1.06</f>
        <v>3958.2186950456339</v>
      </c>
      <c r="E14" s="62">
        <v>4500</v>
      </c>
      <c r="F14" s="62">
        <v>0.8</v>
      </c>
      <c r="G14" s="14"/>
      <c r="H14" s="14"/>
      <c r="I14" s="14"/>
      <c r="J14" s="14"/>
      <c r="K14" s="89"/>
    </row>
    <row r="15" spans="1:20" ht="18" customHeight="1" x14ac:dyDescent="0.25">
      <c r="A15" s="28" t="s">
        <v>31</v>
      </c>
      <c r="B15" s="62">
        <v>0.33</v>
      </c>
      <c r="C15" s="62">
        <v>177</v>
      </c>
      <c r="D15" s="63">
        <f t="shared" ref="D15:D23" si="0">0.531*E15^1.06</f>
        <v>2122.8090491202779</v>
      </c>
      <c r="E15" s="62">
        <v>2500</v>
      </c>
      <c r="F15" s="62">
        <v>0.8</v>
      </c>
      <c r="G15" s="14"/>
      <c r="H15" s="14"/>
      <c r="I15" s="14"/>
      <c r="J15" s="14"/>
      <c r="K15" s="89"/>
    </row>
    <row r="16" spans="1:20" ht="18" customHeight="1" x14ac:dyDescent="0.25">
      <c r="A16" s="28" t="s">
        <v>25</v>
      </c>
      <c r="B16" s="62">
        <v>0.21</v>
      </c>
      <c r="C16" s="62">
        <v>91</v>
      </c>
      <c r="D16" s="63">
        <f t="shared" si="0"/>
        <v>2666.4774578263382</v>
      </c>
      <c r="E16" s="62">
        <v>3100</v>
      </c>
      <c r="F16" s="62">
        <v>0.75</v>
      </c>
      <c r="G16" s="14"/>
      <c r="H16" s="14"/>
      <c r="I16" s="14"/>
      <c r="J16" s="14"/>
      <c r="K16" s="89"/>
    </row>
    <row r="17" spans="1:20" ht="18" customHeight="1" x14ac:dyDescent="0.25">
      <c r="A17" s="28" t="s">
        <v>33</v>
      </c>
      <c r="B17" s="62">
        <v>0.28999999999999998</v>
      </c>
      <c r="C17" s="62">
        <v>189</v>
      </c>
      <c r="D17" s="63">
        <f t="shared" si="0"/>
        <v>4501.950004138137</v>
      </c>
      <c r="E17" s="62">
        <v>5081</v>
      </c>
      <c r="F17" s="62">
        <v>0.5</v>
      </c>
      <c r="G17" s="14"/>
      <c r="H17" s="14"/>
      <c r="I17" s="14"/>
      <c r="J17" s="14"/>
      <c r="K17" s="89"/>
    </row>
    <row r="18" spans="1:20" ht="18" customHeight="1" x14ac:dyDescent="0.25">
      <c r="A18" s="28" t="s">
        <v>60</v>
      </c>
      <c r="B18" s="62">
        <v>0.28999999999999998</v>
      </c>
      <c r="C18" s="62">
        <v>189</v>
      </c>
      <c r="D18" s="63">
        <f t="shared" si="0"/>
        <v>4501.950004138137</v>
      </c>
      <c r="E18" s="62">
        <v>5081</v>
      </c>
      <c r="F18" s="62">
        <v>0.5</v>
      </c>
      <c r="G18" s="14"/>
      <c r="H18" s="14"/>
      <c r="I18" s="14"/>
      <c r="J18" s="14"/>
      <c r="K18" s="89"/>
    </row>
    <row r="19" spans="1:20" ht="18" customHeight="1" x14ac:dyDescent="0.25">
      <c r="A19" s="28" t="s">
        <v>32</v>
      </c>
      <c r="B19" s="62">
        <v>0.125</v>
      </c>
      <c r="C19" s="62">
        <v>176</v>
      </c>
      <c r="D19" s="63">
        <f t="shared" si="0"/>
        <v>2666.4774578263382</v>
      </c>
      <c r="E19" s="62">
        <v>3100</v>
      </c>
      <c r="F19" s="62">
        <v>0.2</v>
      </c>
      <c r="G19" s="14"/>
      <c r="H19" s="14"/>
      <c r="I19" s="14"/>
      <c r="J19" s="14"/>
      <c r="K19" s="89"/>
    </row>
    <row r="20" spans="1:20" ht="18" customHeight="1" x14ac:dyDescent="0.25">
      <c r="A20" s="28" t="s">
        <v>37</v>
      </c>
      <c r="B20" s="62">
        <v>0.4</v>
      </c>
      <c r="C20" s="62">
        <v>132</v>
      </c>
      <c r="D20" s="63">
        <f t="shared" si="0"/>
        <v>7042.9454676892337</v>
      </c>
      <c r="E20" s="62">
        <v>7750</v>
      </c>
      <c r="F20" s="62">
        <v>0.44</v>
      </c>
      <c r="G20" s="14"/>
      <c r="H20" s="14"/>
      <c r="I20" s="14"/>
      <c r="J20" s="14"/>
      <c r="K20" s="89"/>
    </row>
    <row r="21" spans="1:20" ht="18" customHeight="1" x14ac:dyDescent="0.25">
      <c r="A21" s="28" t="s">
        <v>38</v>
      </c>
      <c r="B21" s="62">
        <v>0.4</v>
      </c>
      <c r="C21" s="62">
        <v>132</v>
      </c>
      <c r="D21" s="63">
        <f t="shared" si="0"/>
        <v>7042.9454676892337</v>
      </c>
      <c r="E21" s="62">
        <v>7750</v>
      </c>
      <c r="F21" s="62">
        <v>0.34</v>
      </c>
      <c r="G21" s="14"/>
      <c r="H21" s="14"/>
      <c r="I21" s="14"/>
      <c r="J21" s="14"/>
      <c r="K21" s="89"/>
    </row>
    <row r="22" spans="1:20" ht="18" customHeight="1" x14ac:dyDescent="0.25">
      <c r="A22" s="28" t="s">
        <v>39</v>
      </c>
      <c r="B22" s="62">
        <v>0.4</v>
      </c>
      <c r="C22" s="62">
        <v>132</v>
      </c>
      <c r="D22" s="63">
        <f t="shared" si="0"/>
        <v>7042.9454676892337</v>
      </c>
      <c r="E22" s="62">
        <v>7750</v>
      </c>
      <c r="F22" s="62">
        <v>0.4</v>
      </c>
      <c r="G22" s="14"/>
      <c r="H22" s="14"/>
      <c r="I22" s="14"/>
      <c r="J22" s="14"/>
      <c r="K22" s="89"/>
    </row>
    <row r="23" spans="1:20" ht="18" customHeight="1" x14ac:dyDescent="0.25">
      <c r="A23" s="58" t="s">
        <v>34</v>
      </c>
      <c r="B23" s="64">
        <v>0.43</v>
      </c>
      <c r="C23" s="64">
        <v>114</v>
      </c>
      <c r="D23" s="65">
        <f t="shared" si="0"/>
        <v>1410.4911895715993</v>
      </c>
      <c r="E23" s="64">
        <v>1700</v>
      </c>
      <c r="F23" s="64">
        <v>0.8</v>
      </c>
      <c r="G23" s="14"/>
      <c r="H23" s="14"/>
      <c r="I23" s="14"/>
      <c r="J23" s="14"/>
      <c r="K23" s="89"/>
    </row>
    <row r="24" spans="1:20" ht="60" customHeight="1" x14ac:dyDescent="0.25">
      <c r="A24" s="102" t="s">
        <v>79</v>
      </c>
      <c r="B24" s="102"/>
      <c r="C24" s="102"/>
      <c r="D24" s="102"/>
      <c r="E24" s="102"/>
      <c r="F24" s="102"/>
      <c r="G24" s="102"/>
      <c r="H24" s="102"/>
      <c r="I24" s="102"/>
      <c r="J24" s="102"/>
      <c r="K24" s="102"/>
      <c r="L24" s="14"/>
      <c r="M24" s="14"/>
      <c r="N24" s="14"/>
      <c r="O24" s="14"/>
      <c r="P24" s="14"/>
      <c r="Q24" s="14"/>
      <c r="R24" s="14"/>
      <c r="S24" s="14"/>
      <c r="T24" s="14"/>
    </row>
    <row r="25" spans="1:20" ht="90" x14ac:dyDescent="0.25">
      <c r="A25" s="41"/>
      <c r="B25" s="44" t="s">
        <v>9</v>
      </c>
      <c r="C25" s="59" t="s">
        <v>63</v>
      </c>
      <c r="D25" s="40" t="s">
        <v>8</v>
      </c>
      <c r="E25" s="44" t="s">
        <v>11</v>
      </c>
      <c r="F25" s="44" t="s">
        <v>0</v>
      </c>
      <c r="G25" s="44" t="s">
        <v>4</v>
      </c>
      <c r="H25" s="44" t="s">
        <v>5</v>
      </c>
      <c r="I25" s="44" t="s">
        <v>6</v>
      </c>
      <c r="J25" s="44" t="s">
        <v>7</v>
      </c>
      <c r="K25" s="42" t="s">
        <v>3</v>
      </c>
      <c r="L25" s="14"/>
      <c r="M25" s="14"/>
      <c r="N25" s="14"/>
      <c r="O25" s="14"/>
      <c r="P25" s="14"/>
      <c r="Q25" s="14"/>
      <c r="R25" s="14"/>
      <c r="S25" s="14"/>
      <c r="T25" s="14"/>
    </row>
    <row r="26" spans="1:20" ht="30" x14ac:dyDescent="0.25">
      <c r="A26" s="19" t="s">
        <v>57</v>
      </c>
      <c r="B26" s="7">
        <v>0.9</v>
      </c>
      <c r="C26" s="7">
        <v>0.9</v>
      </c>
      <c r="D26" s="7">
        <v>0.9</v>
      </c>
      <c r="E26" s="7">
        <v>0.9</v>
      </c>
      <c r="F26" s="7">
        <v>0.9</v>
      </c>
      <c r="G26" s="7">
        <v>0.9</v>
      </c>
      <c r="H26" s="7">
        <v>0.9</v>
      </c>
      <c r="I26" s="7">
        <v>1</v>
      </c>
      <c r="J26" s="7">
        <v>1</v>
      </c>
      <c r="K26" s="7">
        <v>0.9</v>
      </c>
      <c r="L26" s="14"/>
      <c r="M26" s="14"/>
      <c r="N26" s="14"/>
      <c r="O26" s="14"/>
      <c r="P26" s="14"/>
      <c r="Q26" s="14"/>
      <c r="R26" s="14"/>
      <c r="S26" s="14"/>
      <c r="T26" s="14"/>
    </row>
    <row r="27" spans="1:20" ht="30" x14ac:dyDescent="0.25">
      <c r="A27" s="19" t="s">
        <v>62</v>
      </c>
      <c r="B27" s="7">
        <v>0</v>
      </c>
      <c r="C27" s="7">
        <v>0.9</v>
      </c>
      <c r="D27" s="7">
        <v>0</v>
      </c>
      <c r="E27" s="7">
        <v>0</v>
      </c>
      <c r="F27" s="7">
        <v>0.9</v>
      </c>
      <c r="G27" s="7">
        <v>0</v>
      </c>
      <c r="H27" s="7">
        <v>0</v>
      </c>
      <c r="I27" s="7">
        <v>0</v>
      </c>
      <c r="J27" s="7">
        <v>0</v>
      </c>
      <c r="K27" s="7">
        <v>0</v>
      </c>
      <c r="L27" s="14"/>
      <c r="M27" s="14"/>
      <c r="N27" s="14"/>
      <c r="O27" s="14"/>
      <c r="P27" s="14"/>
      <c r="Q27" s="14"/>
      <c r="R27" s="14"/>
      <c r="S27" s="14"/>
      <c r="T27" s="14"/>
    </row>
    <row r="28" spans="1:20" x14ac:dyDescent="0.25">
      <c r="A28" s="33" t="s">
        <v>64</v>
      </c>
      <c r="B28" s="14"/>
      <c r="C28" s="14"/>
      <c r="D28" s="14"/>
      <c r="E28" s="14"/>
      <c r="F28" s="87"/>
      <c r="G28" s="89"/>
      <c r="H28" s="89"/>
      <c r="I28" s="89"/>
      <c r="J28" s="89"/>
      <c r="K28" s="89"/>
    </row>
    <row r="29" spans="1:20" x14ac:dyDescent="0.25">
      <c r="A29" s="34" t="s">
        <v>10</v>
      </c>
      <c r="B29" s="14"/>
      <c r="C29" s="14"/>
      <c r="D29" s="14"/>
      <c r="E29" s="14"/>
      <c r="F29" s="87"/>
      <c r="G29" s="89"/>
      <c r="H29" s="89"/>
      <c r="I29" s="89"/>
      <c r="J29" s="89"/>
      <c r="K29" s="89"/>
    </row>
    <row r="30" spans="1:20" x14ac:dyDescent="0.25">
      <c r="A30" s="34" t="s">
        <v>65</v>
      </c>
      <c r="B30" s="14"/>
      <c r="C30" s="14"/>
      <c r="D30" s="14"/>
      <c r="E30" s="14"/>
      <c r="F30" s="87"/>
      <c r="G30" s="89"/>
      <c r="H30" s="89"/>
      <c r="I30" s="89"/>
      <c r="J30" s="89"/>
      <c r="K30" s="89"/>
    </row>
    <row r="31" spans="1:20" x14ac:dyDescent="0.25">
      <c r="A31" s="34" t="s">
        <v>58</v>
      </c>
      <c r="B31" s="14"/>
      <c r="C31" s="14"/>
      <c r="D31" s="14"/>
      <c r="E31" s="14"/>
      <c r="F31" s="87"/>
      <c r="G31" s="89"/>
      <c r="H31" s="89"/>
      <c r="I31" s="89"/>
      <c r="J31" s="89"/>
      <c r="K31" s="89"/>
    </row>
    <row r="32" spans="1:20" x14ac:dyDescent="0.25">
      <c r="A32" s="33"/>
      <c r="B32" s="14"/>
      <c r="C32" s="14"/>
      <c r="D32" s="14"/>
      <c r="E32" s="14"/>
      <c r="F32" s="87"/>
      <c r="G32" s="89"/>
      <c r="H32" s="89"/>
      <c r="I32" s="89"/>
      <c r="J32" s="89"/>
      <c r="K32" s="89"/>
    </row>
    <row r="33" spans="1:11" x14ac:dyDescent="0.25">
      <c r="A33" s="33" t="s">
        <v>70</v>
      </c>
      <c r="B33" s="14"/>
      <c r="C33" s="14"/>
      <c r="D33" s="14"/>
      <c r="E33" s="14"/>
      <c r="F33" s="87"/>
      <c r="G33" s="89"/>
      <c r="H33" s="89"/>
      <c r="I33" s="89"/>
      <c r="J33" s="89"/>
      <c r="K33" s="89"/>
    </row>
    <row r="34" spans="1:11" x14ac:dyDescent="0.25">
      <c r="A34" s="34" t="s">
        <v>72</v>
      </c>
      <c r="B34" s="14"/>
      <c r="C34" s="14"/>
      <c r="D34" s="14"/>
      <c r="E34" s="14"/>
      <c r="F34" s="87"/>
      <c r="G34" s="89"/>
      <c r="H34" s="89"/>
      <c r="I34" s="89"/>
      <c r="J34" s="89"/>
      <c r="K34" s="89"/>
    </row>
    <row r="35" spans="1:11" x14ac:dyDescent="0.25">
      <c r="A35" s="33" t="s">
        <v>74</v>
      </c>
      <c r="B35" s="14"/>
      <c r="C35" s="14"/>
      <c r="D35" s="14"/>
      <c r="E35" s="14"/>
      <c r="F35" s="87"/>
      <c r="G35" s="89"/>
      <c r="H35" s="89"/>
      <c r="I35" s="89"/>
      <c r="J35" s="89"/>
      <c r="K35" s="89"/>
    </row>
    <row r="36" spans="1:11" hidden="1" x14ac:dyDescent="0.25">
      <c r="A36" s="14"/>
      <c r="B36" s="14"/>
      <c r="C36" s="14"/>
      <c r="D36" s="14"/>
      <c r="E36" s="14"/>
      <c r="F36" s="14"/>
    </row>
  </sheetData>
  <sheetProtection password="DE7B" sheet="1" objects="1" scenarios="1"/>
  <sortState ref="A19:M29">
    <sortCondition ref="A17"/>
  </sortState>
  <customSheetViews>
    <customSheetView guid="{368C94F2-41A9-42B3-9955-8DFDB05BC2A2}" scale="90">
      <selection sqref="A1:A2"/>
      <pageMargins left="0.7" right="0.7" top="0.75" bottom="0.75" header="0.3" footer="0.3"/>
      <pageSetup orientation="portrait" r:id="rId1"/>
    </customSheetView>
  </customSheetViews>
  <mergeCells count="7">
    <mergeCell ref="A24:K24"/>
    <mergeCell ref="A12:A13"/>
    <mergeCell ref="A1:A2"/>
    <mergeCell ref="B12:C12"/>
    <mergeCell ref="D12:E12"/>
    <mergeCell ref="F12:F13"/>
    <mergeCell ref="F1:H1"/>
  </mergeCells>
  <hyperlinks>
    <hyperlink ref="A3" r:id="rId2"/>
    <hyperlink ref="A7" r:id="rId3"/>
    <hyperlink ref="A6" r:id="rId4"/>
    <hyperlink ref="A30" r:id="rId5"/>
    <hyperlink ref="A31" r:id="rId6"/>
    <hyperlink ref="A29" r:id="rId7"/>
    <hyperlink ref="A8" r:id="rId8"/>
    <hyperlink ref="A9" r:id="rId9"/>
    <hyperlink ref="A10" r:id="rId10"/>
    <hyperlink ref="A11" r:id="rId11"/>
    <hyperlink ref="E13" r:id="rId12"/>
    <hyperlink ref="A34" r:id="rId13"/>
    <hyperlink ref="B25" r:id="rId14"/>
    <hyperlink ref="F25" r:id="rId15"/>
    <hyperlink ref="E25" r:id="rId16"/>
    <hyperlink ref="G25" r:id="rId17"/>
    <hyperlink ref="H25" r:id="rId18"/>
    <hyperlink ref="I25" r:id="rId19"/>
    <hyperlink ref="J25" r:id="rId20"/>
    <hyperlink ref="F1:H1" r:id="rId21" display="*You may change the values on this tab in order to change the ones used in the estimator. Default input values will be lost if you change them, but default values are listed in the guidance document in the wiki*"/>
  </hyperlinks>
  <pageMargins left="0.7" right="0.7" top="0.75" bottom="0.75" header="0.3" footer="0.3"/>
  <pageSetup orientation="portrait"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MPCA estimator</vt:lpstr>
      <vt:lpstr>Input values for MPCA estimator</vt:lpstr>
      <vt:lpstr>Phosphorus_removal__fraction</vt:lpstr>
    </vt:vector>
  </TitlesOfParts>
  <Company>PCA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Leegard, Paul</dc:creator>
  <cp:lastModifiedBy>Hammes, Mary</cp:lastModifiedBy>
  <cp:lastPrinted>2014-12-29T14:51:43Z</cp:lastPrinted>
  <dcterms:created xsi:type="dcterms:W3CDTF">2011-02-04T15:52:31Z</dcterms:created>
  <dcterms:modified xsi:type="dcterms:W3CDTF">2015-06-18T15:07:33Z</dcterms:modified>
</cp:coreProperties>
</file>