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franc\Documents\Work Mike\"/>
    </mc:Choice>
  </mc:AlternateContent>
  <xr:revisionPtr revIDLastSave="0" documentId="8_{B6F7BEB3-8D3E-4AB0-8112-41E47578A237}" xr6:coauthVersionLast="45" xr6:coauthVersionMax="45" xr10:uidLastSave="{00000000-0000-0000-0000-000000000000}"/>
  <bookViews>
    <workbookView xWindow="-110" yWindow="-110" windowWidth="19420" windowHeight="10420" tabRatio="833"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0" i="5" l="1"/>
  <c r="C37" i="1"/>
  <c r="C36" i="1"/>
  <c r="C35" i="1"/>
  <c r="F34" i="1"/>
  <c r="F35" i="1"/>
  <c r="F36" i="1"/>
  <c r="F37" i="1"/>
  <c r="F30" i="1"/>
  <c r="C29" i="1" l="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44" i="4"/>
  <c r="N44" i="4" s="1"/>
  <c r="A15" i="4"/>
  <c r="A6" i="4"/>
  <c r="B1" i="4"/>
  <c r="A90" i="10"/>
  <c r="A89" i="10"/>
  <c r="A88" i="10"/>
  <c r="A87" i="10"/>
  <c r="A86" i="10"/>
  <c r="A85" i="10"/>
  <c r="A84" i="10"/>
  <c r="A83" i="10"/>
  <c r="A82" i="10"/>
  <c r="A81" i="10"/>
  <c r="A80" i="10"/>
  <c r="A79" i="10"/>
  <c r="A78" i="10"/>
  <c r="A77" i="10"/>
  <c r="A76" i="10"/>
  <c r="A75" i="10"/>
  <c r="A90" i="9"/>
  <c r="A89" i="9"/>
  <c r="A88" i="9"/>
  <c r="A87" i="9"/>
  <c r="A86" i="9"/>
  <c r="A85" i="9"/>
  <c r="A84" i="9"/>
  <c r="A83" i="9"/>
  <c r="A82" i="9"/>
  <c r="A81" i="9"/>
  <c r="A80" i="9"/>
  <c r="A79" i="9"/>
  <c r="A78" i="9"/>
  <c r="A77" i="9"/>
  <c r="A76" i="9"/>
  <c r="A75" i="9"/>
  <c r="A90" i="12"/>
  <c r="A89" i="12"/>
  <c r="A88" i="12"/>
  <c r="A87" i="12"/>
  <c r="A86" i="12"/>
  <c r="A85" i="12"/>
  <c r="A84" i="12"/>
  <c r="A83" i="12"/>
  <c r="A82" i="12"/>
  <c r="A81" i="12"/>
  <c r="A80" i="12"/>
  <c r="A79" i="12"/>
  <c r="A78" i="12"/>
  <c r="A77" i="12"/>
  <c r="A76" i="12"/>
  <c r="A75" i="12"/>
  <c r="A90" i="11"/>
  <c r="A89" i="11"/>
  <c r="A88" i="11"/>
  <c r="A87" i="11"/>
  <c r="A86" i="11"/>
  <c r="A85" i="11"/>
  <c r="A84" i="11"/>
  <c r="A83" i="11"/>
  <c r="A82" i="11"/>
  <c r="A81" i="11"/>
  <c r="A80" i="11"/>
  <c r="A79" i="11"/>
  <c r="A78" i="11"/>
  <c r="A77" i="11"/>
  <c r="A76" i="11"/>
  <c r="A75" i="11"/>
  <c r="A90" i="8"/>
  <c r="A89" i="8"/>
  <c r="A88" i="8"/>
  <c r="A87" i="8"/>
  <c r="A86" i="8"/>
  <c r="A85" i="8"/>
  <c r="A84" i="8"/>
  <c r="A83" i="8"/>
  <c r="A82" i="8"/>
  <c r="A81" i="8"/>
  <c r="A80" i="8"/>
  <c r="A79" i="8"/>
  <c r="A78" i="8"/>
  <c r="A77" i="8"/>
  <c r="A76" i="8"/>
  <c r="A75" i="8"/>
  <c r="A90" i="7"/>
  <c r="A89" i="7"/>
  <c r="A88" i="7"/>
  <c r="A87" i="7"/>
  <c r="A86" i="7"/>
  <c r="A85" i="7"/>
  <c r="A84" i="7"/>
  <c r="A83" i="7"/>
  <c r="A82" i="7"/>
  <c r="A81" i="7"/>
  <c r="A80" i="7"/>
  <c r="A79" i="7"/>
  <c r="A78" i="7"/>
  <c r="A77" i="7"/>
  <c r="A76" i="7"/>
  <c r="A75" i="7"/>
  <c r="A90" i="6"/>
  <c r="A89" i="6"/>
  <c r="A88" i="6"/>
  <c r="A87" i="6"/>
  <c r="A86" i="6"/>
  <c r="A85" i="6"/>
  <c r="A84" i="6"/>
  <c r="A83" i="6"/>
  <c r="A82" i="6"/>
  <c r="A81" i="6"/>
  <c r="A80" i="6"/>
  <c r="A79" i="6"/>
  <c r="A78" i="6"/>
  <c r="A77" i="6"/>
  <c r="A76" i="6"/>
  <c r="A75" i="6"/>
  <c r="A90" i="5"/>
  <c r="A89" i="5"/>
  <c r="A88" i="5"/>
  <c r="A87" i="5"/>
  <c r="A86" i="5"/>
  <c r="A85" i="5"/>
  <c r="A84" i="5"/>
  <c r="A83" i="5"/>
  <c r="A82" i="5"/>
  <c r="A81" i="5"/>
  <c r="A80" i="5"/>
  <c r="A79" i="5"/>
  <c r="A78" i="5"/>
  <c r="A77" i="5"/>
  <c r="A76" i="5"/>
  <c r="A75" i="5"/>
  <c r="A90" i="3"/>
  <c r="A89" i="3"/>
  <c r="A88" i="3"/>
  <c r="A87" i="3"/>
  <c r="A86" i="3"/>
  <c r="A85" i="3"/>
  <c r="A84" i="3"/>
  <c r="A83" i="3"/>
  <c r="A82" i="3"/>
  <c r="A81" i="3"/>
  <c r="A80" i="3"/>
  <c r="A79" i="3"/>
  <c r="A78" i="3"/>
  <c r="A77" i="3"/>
  <c r="A76" i="3"/>
  <c r="A75" i="3"/>
  <c r="A65" i="10"/>
  <c r="A64" i="10"/>
  <c r="A63" i="10"/>
  <c r="A62" i="10"/>
  <c r="A61" i="10"/>
  <c r="A60" i="10"/>
  <c r="A59" i="10"/>
  <c r="A58" i="10"/>
  <c r="A57" i="10"/>
  <c r="A56" i="10"/>
  <c r="A55" i="10"/>
  <c r="A54" i="10"/>
  <c r="A53" i="10"/>
  <c r="A52" i="10"/>
  <c r="A51" i="10"/>
  <c r="A50" i="10"/>
  <c r="A65" i="9"/>
  <c r="A64" i="9"/>
  <c r="A63" i="9"/>
  <c r="A62" i="9"/>
  <c r="A61" i="9"/>
  <c r="A60" i="9"/>
  <c r="A59" i="9"/>
  <c r="A58" i="9"/>
  <c r="A57" i="9"/>
  <c r="A56" i="9"/>
  <c r="A55" i="9"/>
  <c r="A54" i="9"/>
  <c r="A53" i="9"/>
  <c r="A52" i="9"/>
  <c r="A51" i="9"/>
  <c r="A50" i="9"/>
  <c r="A65" i="12"/>
  <c r="A64" i="12"/>
  <c r="A63" i="12"/>
  <c r="A62" i="12"/>
  <c r="A61" i="12"/>
  <c r="A60" i="12"/>
  <c r="A59" i="12"/>
  <c r="A58" i="12"/>
  <c r="A57" i="12"/>
  <c r="A56" i="12"/>
  <c r="A55" i="12"/>
  <c r="A54" i="12"/>
  <c r="A53" i="12"/>
  <c r="A52" i="12"/>
  <c r="A51" i="12"/>
  <c r="A50" i="12"/>
  <c r="A65" i="11"/>
  <c r="A64" i="11"/>
  <c r="A63" i="11"/>
  <c r="A62" i="11"/>
  <c r="A61" i="11"/>
  <c r="A60" i="11"/>
  <c r="A59" i="11"/>
  <c r="A58" i="11"/>
  <c r="A57" i="11"/>
  <c r="A56" i="11"/>
  <c r="A55" i="11"/>
  <c r="A54" i="11"/>
  <c r="A53" i="11"/>
  <c r="A52" i="11"/>
  <c r="A51" i="11"/>
  <c r="A50" i="11"/>
  <c r="A65" i="8"/>
  <c r="A64" i="8"/>
  <c r="A63" i="8"/>
  <c r="A62" i="8"/>
  <c r="A61" i="8"/>
  <c r="A60" i="8"/>
  <c r="A59" i="8"/>
  <c r="A58" i="8"/>
  <c r="A57" i="8"/>
  <c r="A56" i="8"/>
  <c r="A55" i="8"/>
  <c r="A54" i="8"/>
  <c r="A53" i="8"/>
  <c r="A52" i="8"/>
  <c r="A51" i="8"/>
  <c r="A50" i="8"/>
  <c r="A65" i="7"/>
  <c r="A64" i="7"/>
  <c r="A63" i="7"/>
  <c r="A62" i="7"/>
  <c r="A61" i="7"/>
  <c r="A60" i="7"/>
  <c r="A59" i="7"/>
  <c r="A58" i="7"/>
  <c r="A57" i="7"/>
  <c r="A56" i="7"/>
  <c r="A55" i="7"/>
  <c r="A54" i="7"/>
  <c r="A53" i="7"/>
  <c r="A52" i="7"/>
  <c r="A51" i="7"/>
  <c r="A50" i="7"/>
  <c r="A65" i="6"/>
  <c r="A64" i="6"/>
  <c r="A63" i="6"/>
  <c r="A62" i="6"/>
  <c r="A61" i="6"/>
  <c r="A60" i="6"/>
  <c r="A59" i="6"/>
  <c r="A58" i="6"/>
  <c r="A57" i="6"/>
  <c r="A56" i="6"/>
  <c r="A55" i="6"/>
  <c r="A54" i="6"/>
  <c r="A53" i="6"/>
  <c r="A52" i="6"/>
  <c r="A51" i="6"/>
  <c r="A50" i="6"/>
  <c r="A65" i="5"/>
  <c r="A64" i="5"/>
  <c r="A63" i="5"/>
  <c r="A62" i="5"/>
  <c r="A61" i="5"/>
  <c r="A60" i="5"/>
  <c r="A59" i="5"/>
  <c r="A58" i="5"/>
  <c r="A57" i="5"/>
  <c r="A56" i="5"/>
  <c r="A55" i="5"/>
  <c r="A54" i="5"/>
  <c r="A53" i="5"/>
  <c r="A52" i="5"/>
  <c r="A51" i="5"/>
  <c r="A50" i="5"/>
  <c r="A65" i="3"/>
  <c r="A64" i="3"/>
  <c r="A63" i="3"/>
  <c r="A62" i="3"/>
  <c r="A61" i="3"/>
  <c r="A60" i="3"/>
  <c r="A59" i="3"/>
  <c r="A58" i="3"/>
  <c r="A57" i="3"/>
  <c r="A56" i="3"/>
  <c r="A55" i="3"/>
  <c r="A54" i="3"/>
  <c r="A53" i="3"/>
  <c r="A52" i="3"/>
  <c r="A51" i="3"/>
  <c r="A50" i="3"/>
  <c r="C44" i="10"/>
  <c r="B44" i="10"/>
  <c r="A44" i="10"/>
  <c r="C43" i="10"/>
  <c r="B43" i="10"/>
  <c r="A43" i="10"/>
  <c r="C42" i="10"/>
  <c r="B42" i="10"/>
  <c r="A42" i="10"/>
  <c r="C41" i="10"/>
  <c r="B41" i="10"/>
  <c r="G41" i="10" s="1"/>
  <c r="A41" i="10"/>
  <c r="C40" i="10"/>
  <c r="B40" i="10"/>
  <c r="A40" i="10"/>
  <c r="C39" i="10"/>
  <c r="B39" i="10"/>
  <c r="K46" i="4" s="1"/>
  <c r="U46" i="4" s="1"/>
  <c r="A39" i="10"/>
  <c r="C38" i="10"/>
  <c r="H38" i="10" s="1"/>
  <c r="B38" i="10"/>
  <c r="K45" i="4" s="1"/>
  <c r="U45" i="4" s="1"/>
  <c r="A38" i="10"/>
  <c r="C37" i="10"/>
  <c r="B37" i="10"/>
  <c r="A37" i="10"/>
  <c r="C36" i="10"/>
  <c r="B36" i="10"/>
  <c r="K43" i="4" s="1"/>
  <c r="U43" i="4" s="1"/>
  <c r="A36" i="10"/>
  <c r="C35" i="10"/>
  <c r="B35" i="10"/>
  <c r="A35" i="10"/>
  <c r="C34" i="10"/>
  <c r="B34" i="10"/>
  <c r="K41" i="4" s="1"/>
  <c r="U41" i="4" s="1"/>
  <c r="A34" i="10"/>
  <c r="C33" i="10"/>
  <c r="B33" i="10"/>
  <c r="A33" i="10"/>
  <c r="C32" i="10"/>
  <c r="B32" i="10"/>
  <c r="K39" i="4" s="1"/>
  <c r="U39" i="4" s="1"/>
  <c r="A32" i="10"/>
  <c r="C31" i="10"/>
  <c r="B31" i="10"/>
  <c r="K38" i="4" s="1"/>
  <c r="U38" i="4" s="1"/>
  <c r="A31" i="10"/>
  <c r="C30" i="10"/>
  <c r="H30" i="10" s="1"/>
  <c r="B30" i="10"/>
  <c r="A30" i="10"/>
  <c r="C29" i="10"/>
  <c r="B29" i="10"/>
  <c r="A29" i="10"/>
  <c r="C44" i="9"/>
  <c r="B44" i="9"/>
  <c r="A44" i="9"/>
  <c r="C43" i="9"/>
  <c r="B43" i="9"/>
  <c r="A43" i="9"/>
  <c r="C42" i="9"/>
  <c r="B42" i="9"/>
  <c r="A42" i="9"/>
  <c r="C41" i="9"/>
  <c r="B41" i="9"/>
  <c r="L41" i="9" s="1"/>
  <c r="A41" i="9"/>
  <c r="C40" i="9"/>
  <c r="B40" i="9"/>
  <c r="A40" i="9"/>
  <c r="C39" i="9"/>
  <c r="B39" i="9"/>
  <c r="J46" i="4" s="1"/>
  <c r="T46" i="4" s="1"/>
  <c r="A39" i="9"/>
  <c r="C38" i="9"/>
  <c r="B38" i="9"/>
  <c r="A38" i="9"/>
  <c r="C37" i="9"/>
  <c r="B37" i="9"/>
  <c r="J44" i="4" s="1"/>
  <c r="T44" i="4" s="1"/>
  <c r="A37" i="9"/>
  <c r="C36" i="9"/>
  <c r="B36" i="9"/>
  <c r="J43" i="4" s="1"/>
  <c r="T43" i="4" s="1"/>
  <c r="A36" i="9"/>
  <c r="C35" i="9"/>
  <c r="B35" i="9"/>
  <c r="J42" i="4" s="1"/>
  <c r="T42" i="4" s="1"/>
  <c r="A35" i="9"/>
  <c r="C34" i="9"/>
  <c r="B34" i="9"/>
  <c r="J41" i="4" s="1"/>
  <c r="T41" i="4" s="1"/>
  <c r="A34" i="9"/>
  <c r="C33" i="9"/>
  <c r="B33" i="9"/>
  <c r="J40" i="4" s="1"/>
  <c r="T40" i="4" s="1"/>
  <c r="A33" i="9"/>
  <c r="C32" i="9"/>
  <c r="B32" i="9"/>
  <c r="J39" i="4" s="1"/>
  <c r="T39" i="4" s="1"/>
  <c r="A32" i="9"/>
  <c r="C31" i="9"/>
  <c r="B31" i="9"/>
  <c r="J38" i="4" s="1"/>
  <c r="T38" i="4" s="1"/>
  <c r="A31" i="9"/>
  <c r="C30" i="9"/>
  <c r="H30" i="9" s="1"/>
  <c r="J30" i="9" s="1"/>
  <c r="B30" i="9"/>
  <c r="A30" i="9"/>
  <c r="C29" i="9"/>
  <c r="B29" i="9"/>
  <c r="J36" i="4" s="1"/>
  <c r="T36" i="4" s="1"/>
  <c r="A29" i="9"/>
  <c r="C44" i="12"/>
  <c r="B44" i="12"/>
  <c r="A44" i="12"/>
  <c r="C43" i="12"/>
  <c r="B43" i="12"/>
  <c r="A43" i="12"/>
  <c r="C42" i="12"/>
  <c r="B42" i="12"/>
  <c r="A42" i="12"/>
  <c r="C41" i="12"/>
  <c r="B41" i="12"/>
  <c r="A41" i="12"/>
  <c r="C40" i="12"/>
  <c r="B40" i="12"/>
  <c r="A40" i="12"/>
  <c r="C39" i="12"/>
  <c r="B39" i="12"/>
  <c r="I46" i="4" s="1"/>
  <c r="S46" i="4" s="1"/>
  <c r="A39" i="12"/>
  <c r="C38" i="12"/>
  <c r="B38" i="12"/>
  <c r="I45" i="4" s="1"/>
  <c r="S45" i="4" s="1"/>
  <c r="A38" i="12"/>
  <c r="C37" i="12"/>
  <c r="B37" i="12"/>
  <c r="I44" i="4" s="1"/>
  <c r="S44" i="4" s="1"/>
  <c r="A37" i="12"/>
  <c r="C36" i="12"/>
  <c r="B36" i="12"/>
  <c r="I43" i="4" s="1"/>
  <c r="S43" i="4" s="1"/>
  <c r="A36" i="12"/>
  <c r="C35" i="12"/>
  <c r="B35" i="12"/>
  <c r="I42" i="4" s="1"/>
  <c r="S42" i="4" s="1"/>
  <c r="A35" i="12"/>
  <c r="C34" i="12"/>
  <c r="B34" i="12"/>
  <c r="I41" i="4" s="1"/>
  <c r="S41" i="4" s="1"/>
  <c r="A34" i="12"/>
  <c r="C33" i="12"/>
  <c r="B33" i="12"/>
  <c r="I40" i="4" s="1"/>
  <c r="S40" i="4" s="1"/>
  <c r="A33" i="12"/>
  <c r="C32" i="12"/>
  <c r="B32" i="12"/>
  <c r="I39" i="4" s="1"/>
  <c r="S39" i="4" s="1"/>
  <c r="A32" i="12"/>
  <c r="C31" i="12"/>
  <c r="B31" i="12"/>
  <c r="I38" i="4" s="1"/>
  <c r="S38" i="4" s="1"/>
  <c r="A31" i="12"/>
  <c r="C30" i="12"/>
  <c r="B30" i="12"/>
  <c r="A30" i="12"/>
  <c r="C29" i="12"/>
  <c r="B29" i="12"/>
  <c r="I36" i="4" s="1"/>
  <c r="S36" i="4" s="1"/>
  <c r="A29" i="12"/>
  <c r="C44" i="11"/>
  <c r="B44" i="11"/>
  <c r="A44" i="11"/>
  <c r="C43" i="11"/>
  <c r="B43" i="11"/>
  <c r="A43" i="11"/>
  <c r="C42" i="11"/>
  <c r="B42" i="11"/>
  <c r="A42" i="11"/>
  <c r="C41" i="11"/>
  <c r="B41" i="11"/>
  <c r="L41" i="11" s="1"/>
  <c r="A41" i="11"/>
  <c r="C40" i="11"/>
  <c r="B40" i="11"/>
  <c r="A40" i="11"/>
  <c r="C39" i="11"/>
  <c r="B39" i="11"/>
  <c r="H46" i="4" s="1"/>
  <c r="R46" i="4" s="1"/>
  <c r="A39" i="11"/>
  <c r="C38" i="11"/>
  <c r="H38" i="11" s="1"/>
  <c r="J38" i="11" s="1"/>
  <c r="B38" i="11"/>
  <c r="A38" i="11"/>
  <c r="C37" i="11"/>
  <c r="B37" i="11"/>
  <c r="H44" i="4" s="1"/>
  <c r="R44" i="4" s="1"/>
  <c r="A37" i="11"/>
  <c r="C36" i="11"/>
  <c r="B36" i="11"/>
  <c r="H43" i="4" s="1"/>
  <c r="R43" i="4" s="1"/>
  <c r="A36" i="11"/>
  <c r="C35" i="11"/>
  <c r="B35" i="11"/>
  <c r="H42" i="4" s="1"/>
  <c r="R42" i="4" s="1"/>
  <c r="A35" i="11"/>
  <c r="C34" i="11"/>
  <c r="B34" i="11"/>
  <c r="H41" i="4" s="1"/>
  <c r="R41" i="4" s="1"/>
  <c r="A34" i="11"/>
  <c r="C33" i="11"/>
  <c r="B33" i="11"/>
  <c r="H40" i="4" s="1"/>
  <c r="R40" i="4" s="1"/>
  <c r="A33" i="11"/>
  <c r="C32" i="11"/>
  <c r="B32" i="11"/>
  <c r="H39" i="4" s="1"/>
  <c r="R39" i="4" s="1"/>
  <c r="A32" i="11"/>
  <c r="C31" i="11"/>
  <c r="B31" i="11"/>
  <c r="H38" i="4" s="1"/>
  <c r="R38" i="4" s="1"/>
  <c r="A31" i="11"/>
  <c r="C30" i="11"/>
  <c r="B30" i="11"/>
  <c r="A30" i="11"/>
  <c r="C29" i="11"/>
  <c r="B29" i="11"/>
  <c r="H36" i="4" s="1"/>
  <c r="R36" i="4" s="1"/>
  <c r="A29" i="11"/>
  <c r="C44" i="8"/>
  <c r="B44" i="8"/>
  <c r="A44" i="8"/>
  <c r="C43" i="8"/>
  <c r="B43" i="8"/>
  <c r="A43" i="8"/>
  <c r="C42" i="8"/>
  <c r="B42" i="8"/>
  <c r="A42" i="8"/>
  <c r="C41" i="8"/>
  <c r="B41" i="8"/>
  <c r="A41" i="8"/>
  <c r="C40" i="8"/>
  <c r="B40" i="8"/>
  <c r="A40" i="8"/>
  <c r="C39" i="8"/>
  <c r="B39" i="8"/>
  <c r="G46" i="4" s="1"/>
  <c r="Q46" i="4" s="1"/>
  <c r="A39" i="8"/>
  <c r="C38" i="8"/>
  <c r="H38" i="8" s="1"/>
  <c r="B38" i="8"/>
  <c r="A38" i="8"/>
  <c r="C37" i="8"/>
  <c r="B37" i="8"/>
  <c r="G44" i="4" s="1"/>
  <c r="Q44" i="4" s="1"/>
  <c r="A37" i="8"/>
  <c r="C36" i="8"/>
  <c r="B36" i="8"/>
  <c r="G43" i="4" s="1"/>
  <c r="Q43" i="4" s="1"/>
  <c r="A36" i="8"/>
  <c r="C35" i="8"/>
  <c r="L35" i="8" s="1"/>
  <c r="B35" i="8"/>
  <c r="G42" i="4" s="1"/>
  <c r="Q42" i="4" s="1"/>
  <c r="A35" i="8"/>
  <c r="C34" i="8"/>
  <c r="B34" i="8"/>
  <c r="G41" i="4" s="1"/>
  <c r="Q41" i="4" s="1"/>
  <c r="A34" i="8"/>
  <c r="C33" i="8"/>
  <c r="B33" i="8"/>
  <c r="G40" i="4" s="1"/>
  <c r="Q40" i="4" s="1"/>
  <c r="A33" i="8"/>
  <c r="C32" i="8"/>
  <c r="B32" i="8"/>
  <c r="G39" i="4" s="1"/>
  <c r="Q39" i="4" s="1"/>
  <c r="A32" i="8"/>
  <c r="C31" i="8"/>
  <c r="B31" i="8"/>
  <c r="G38" i="4" s="1"/>
  <c r="Q38" i="4" s="1"/>
  <c r="A31" i="8"/>
  <c r="C30" i="8"/>
  <c r="B30" i="8"/>
  <c r="A30" i="8"/>
  <c r="C29" i="8"/>
  <c r="B29" i="8"/>
  <c r="G36" i="4" s="1"/>
  <c r="Q36" i="4" s="1"/>
  <c r="A29" i="8"/>
  <c r="C44" i="7"/>
  <c r="B44" i="7"/>
  <c r="A44" i="7"/>
  <c r="C43" i="7"/>
  <c r="H43" i="7" s="1"/>
  <c r="J43" i="7" s="1"/>
  <c r="B43" i="7"/>
  <c r="A43" i="7"/>
  <c r="C42" i="7"/>
  <c r="B42" i="7"/>
  <c r="A42" i="7"/>
  <c r="C41" i="7"/>
  <c r="B41" i="7"/>
  <c r="L41" i="7" s="1"/>
  <c r="A41" i="7"/>
  <c r="C40" i="7"/>
  <c r="B40" i="7"/>
  <c r="A40" i="7"/>
  <c r="C39" i="7"/>
  <c r="B39" i="7"/>
  <c r="F46" i="4" s="1"/>
  <c r="P46" i="4" s="1"/>
  <c r="A39" i="7"/>
  <c r="C38" i="7"/>
  <c r="H38" i="7" s="1"/>
  <c r="J38" i="7" s="1"/>
  <c r="B38" i="7"/>
  <c r="F45" i="4" s="1"/>
  <c r="P45" i="4" s="1"/>
  <c r="A38" i="7"/>
  <c r="C37" i="7"/>
  <c r="B37" i="7"/>
  <c r="F44" i="4" s="1"/>
  <c r="P44" i="4" s="1"/>
  <c r="A37" i="7"/>
  <c r="C36" i="7"/>
  <c r="B36" i="7"/>
  <c r="F43" i="4" s="1"/>
  <c r="P43" i="4" s="1"/>
  <c r="A36" i="7"/>
  <c r="C35" i="7"/>
  <c r="B35" i="7"/>
  <c r="F42" i="4" s="1"/>
  <c r="P42" i="4" s="1"/>
  <c r="A35" i="7"/>
  <c r="C34" i="7"/>
  <c r="B34" i="7"/>
  <c r="F41" i="4" s="1"/>
  <c r="P41" i="4" s="1"/>
  <c r="A34" i="7"/>
  <c r="C33" i="7"/>
  <c r="B33" i="7"/>
  <c r="A33" i="7"/>
  <c r="C32" i="7"/>
  <c r="B32" i="7"/>
  <c r="F39" i="4" s="1"/>
  <c r="P39" i="4" s="1"/>
  <c r="A32" i="7"/>
  <c r="C31" i="7"/>
  <c r="B31" i="7"/>
  <c r="F38" i="4" s="1"/>
  <c r="P38" i="4" s="1"/>
  <c r="A31" i="7"/>
  <c r="C30" i="7"/>
  <c r="L30" i="7" s="1"/>
  <c r="B30" i="7"/>
  <c r="F37" i="4" s="1"/>
  <c r="P37" i="4" s="1"/>
  <c r="A30" i="7"/>
  <c r="C29" i="7"/>
  <c r="B29" i="7"/>
  <c r="F36" i="4" s="1"/>
  <c r="P36" i="4" s="1"/>
  <c r="A29" i="7"/>
  <c r="C44" i="6"/>
  <c r="B44" i="6"/>
  <c r="A44" i="6"/>
  <c r="C43" i="6"/>
  <c r="B43" i="6"/>
  <c r="A43" i="6"/>
  <c r="C42" i="6"/>
  <c r="B42" i="6"/>
  <c r="A42" i="6"/>
  <c r="C41" i="6"/>
  <c r="B41" i="6"/>
  <c r="A41" i="6"/>
  <c r="C40" i="6"/>
  <c r="B40" i="6"/>
  <c r="A40" i="6"/>
  <c r="C39" i="6"/>
  <c r="B39" i="6"/>
  <c r="E46" i="4" s="1"/>
  <c r="O46" i="4" s="1"/>
  <c r="A39" i="6"/>
  <c r="C38" i="6"/>
  <c r="B38" i="6"/>
  <c r="A38" i="6"/>
  <c r="C37" i="6"/>
  <c r="B37" i="6"/>
  <c r="E44" i="4" s="1"/>
  <c r="O44" i="4" s="1"/>
  <c r="A37" i="6"/>
  <c r="C36" i="6"/>
  <c r="B36" i="6"/>
  <c r="A36" i="6"/>
  <c r="C35" i="6"/>
  <c r="L35" i="6" s="1"/>
  <c r="B35" i="6"/>
  <c r="E42" i="4" s="1"/>
  <c r="O42" i="4" s="1"/>
  <c r="A35" i="6"/>
  <c r="C34" i="6"/>
  <c r="B34" i="6"/>
  <c r="E41" i="4" s="1"/>
  <c r="O41" i="4" s="1"/>
  <c r="A34" i="6"/>
  <c r="C33" i="6"/>
  <c r="B33" i="6"/>
  <c r="A33" i="6"/>
  <c r="C32" i="6"/>
  <c r="B32" i="6"/>
  <c r="E39" i="4" s="1"/>
  <c r="O39" i="4" s="1"/>
  <c r="A32" i="6"/>
  <c r="C31" i="6"/>
  <c r="B31" i="6"/>
  <c r="E38" i="4" s="1"/>
  <c r="O38" i="4" s="1"/>
  <c r="A31" i="6"/>
  <c r="C30" i="6"/>
  <c r="H30" i="6" s="1"/>
  <c r="B30" i="6"/>
  <c r="E37" i="4" s="1"/>
  <c r="O37" i="4" s="1"/>
  <c r="A30" i="6"/>
  <c r="C29" i="6"/>
  <c r="B29" i="6"/>
  <c r="E36" i="4" s="1"/>
  <c r="O36" i="4" s="1"/>
  <c r="A29" i="6"/>
  <c r="C44" i="5"/>
  <c r="B44" i="5"/>
  <c r="A44" i="5"/>
  <c r="C43" i="5"/>
  <c r="L43" i="5" s="1"/>
  <c r="B43" i="5"/>
  <c r="A43" i="5"/>
  <c r="C42" i="5"/>
  <c r="B42" i="5"/>
  <c r="A42" i="5"/>
  <c r="C41" i="5"/>
  <c r="B41" i="5"/>
  <c r="L41" i="5" s="1"/>
  <c r="A41" i="5"/>
  <c r="C40" i="5"/>
  <c r="B40" i="5"/>
  <c r="A40" i="5"/>
  <c r="C39" i="5"/>
  <c r="B39" i="5"/>
  <c r="D46" i="4" s="1"/>
  <c r="N46" i="4" s="1"/>
  <c r="A39" i="5"/>
  <c r="C38" i="5"/>
  <c r="B38" i="5"/>
  <c r="D45" i="4" s="1"/>
  <c r="N45" i="4" s="1"/>
  <c r="A38" i="5"/>
  <c r="A37" i="5"/>
  <c r="C36" i="5"/>
  <c r="B36" i="5"/>
  <c r="D43" i="4" s="1"/>
  <c r="N43" i="4" s="1"/>
  <c r="A36" i="5"/>
  <c r="C35" i="5"/>
  <c r="D42" i="4"/>
  <c r="N42" i="4" s="1"/>
  <c r="A35" i="5"/>
  <c r="C34" i="5"/>
  <c r="B34" i="5"/>
  <c r="D41" i="4" s="1"/>
  <c r="N41" i="4" s="1"/>
  <c r="A34" i="5"/>
  <c r="C33" i="5"/>
  <c r="B33" i="5"/>
  <c r="D40" i="4" s="1"/>
  <c r="N40" i="4" s="1"/>
  <c r="A33" i="5"/>
  <c r="C32" i="5"/>
  <c r="H32" i="5" s="1"/>
  <c r="B32" i="5"/>
  <c r="D39" i="4" s="1"/>
  <c r="N39" i="4" s="1"/>
  <c r="A32" i="5"/>
  <c r="C31" i="5"/>
  <c r="B31" i="5"/>
  <c r="D38" i="4" s="1"/>
  <c r="N38" i="4" s="1"/>
  <c r="A31" i="5"/>
  <c r="B30" i="5"/>
  <c r="D37" i="4" s="1"/>
  <c r="N37" i="4" s="1"/>
  <c r="A30" i="5"/>
  <c r="C29" i="5"/>
  <c r="H29" i="5" s="1"/>
  <c r="B29" i="5"/>
  <c r="A29" i="5"/>
  <c r="C44" i="3"/>
  <c r="B44" i="3"/>
  <c r="A44" i="3"/>
  <c r="C43" i="3"/>
  <c r="B43" i="3"/>
  <c r="A43" i="3"/>
  <c r="C42" i="3"/>
  <c r="H42" i="3" s="1"/>
  <c r="B42" i="3"/>
  <c r="A42" i="3"/>
  <c r="C41" i="3"/>
  <c r="B41" i="3"/>
  <c r="A41" i="3"/>
  <c r="C40" i="3"/>
  <c r="B40" i="3"/>
  <c r="A40" i="3"/>
  <c r="C39" i="3"/>
  <c r="B39" i="3"/>
  <c r="C46" i="4" s="1"/>
  <c r="M46" i="4" s="1"/>
  <c r="A39" i="3"/>
  <c r="C38" i="3"/>
  <c r="B38" i="3"/>
  <c r="C45" i="4" s="1"/>
  <c r="M45" i="4" s="1"/>
  <c r="A38" i="3"/>
  <c r="C44" i="4"/>
  <c r="M44" i="4" s="1"/>
  <c r="A37" i="3"/>
  <c r="C36" i="3"/>
  <c r="B36" i="3"/>
  <c r="C43" i="4" s="1"/>
  <c r="M43" i="4" s="1"/>
  <c r="A36" i="3"/>
  <c r="C35" i="3"/>
  <c r="C42" i="4"/>
  <c r="M42" i="4" s="1"/>
  <c r="A35" i="3"/>
  <c r="C34" i="3"/>
  <c r="B34" i="3"/>
  <c r="A34" i="3"/>
  <c r="C33" i="3"/>
  <c r="B33" i="3"/>
  <c r="C40" i="4" s="1"/>
  <c r="M40" i="4" s="1"/>
  <c r="A33" i="3"/>
  <c r="C32" i="3"/>
  <c r="B32" i="3"/>
  <c r="C39" i="4" s="1"/>
  <c r="M39" i="4" s="1"/>
  <c r="A32" i="3"/>
  <c r="C31" i="3"/>
  <c r="B31" i="3"/>
  <c r="C38" i="4" s="1"/>
  <c r="M38" i="4" s="1"/>
  <c r="A31" i="3"/>
  <c r="C30" i="3"/>
  <c r="B30" i="3"/>
  <c r="C37" i="4" s="1"/>
  <c r="M37" i="4" s="1"/>
  <c r="A30" i="3"/>
  <c r="C29" i="3"/>
  <c r="B29" i="3"/>
  <c r="C36" i="4" s="1"/>
  <c r="M36" i="4" s="1"/>
  <c r="A29" i="3"/>
  <c r="F31" i="1"/>
  <c r="F32" i="1"/>
  <c r="F33" i="1"/>
  <c r="F38" i="1"/>
  <c r="F39" i="1"/>
  <c r="F40" i="1"/>
  <c r="L40" i="1" s="1"/>
  <c r="F41" i="1"/>
  <c r="F42" i="1"/>
  <c r="F43" i="1"/>
  <c r="F44" i="1"/>
  <c r="C30" i="1"/>
  <c r="C31" i="1"/>
  <c r="C32" i="1"/>
  <c r="C33" i="1"/>
  <c r="H33" i="1" s="1"/>
  <c r="C34" i="1"/>
  <c r="C38" i="1"/>
  <c r="C39" i="1"/>
  <c r="C40" i="1"/>
  <c r="C41" i="1"/>
  <c r="C42" i="1"/>
  <c r="C43" i="1"/>
  <c r="C44" i="1"/>
  <c r="B29" i="1"/>
  <c r="B30" i="1"/>
  <c r="B37" i="4" s="1"/>
  <c r="L37" i="4" s="1"/>
  <c r="B31" i="1"/>
  <c r="B38" i="4" s="1"/>
  <c r="L38" i="4" s="1"/>
  <c r="B32" i="1"/>
  <c r="B39" i="4" s="1"/>
  <c r="L39" i="4" s="1"/>
  <c r="B33" i="1"/>
  <c r="B40" i="4" s="1"/>
  <c r="L40" i="4" s="1"/>
  <c r="B34" i="1"/>
  <c r="B41" i="4" s="1"/>
  <c r="L41" i="4" s="1"/>
  <c r="B42" i="4"/>
  <c r="L42" i="4" s="1"/>
  <c r="B36" i="1"/>
  <c r="B43" i="4" s="1"/>
  <c r="L43" i="4" s="1"/>
  <c r="B37" i="1"/>
  <c r="B44" i="4" s="1"/>
  <c r="L44" i="4" s="1"/>
  <c r="B38" i="1"/>
  <c r="B45" i="4" s="1"/>
  <c r="L45" i="4" s="1"/>
  <c r="B39" i="1"/>
  <c r="B46" i="4" s="1"/>
  <c r="L46" i="4" s="1"/>
  <c r="B40" i="1"/>
  <c r="B41" i="1"/>
  <c r="B42" i="1"/>
  <c r="B43" i="1"/>
  <c r="B44" i="1"/>
  <c r="L44" i="1" s="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3" i="10"/>
  <c r="L92" i="10"/>
  <c r="L91" i="10"/>
  <c r="L93" i="9"/>
  <c r="L92" i="9"/>
  <c r="L91" i="9"/>
  <c r="L93" i="12"/>
  <c r="L92" i="12"/>
  <c r="L91" i="12"/>
  <c r="L93" i="11"/>
  <c r="L92" i="11"/>
  <c r="L91" i="11"/>
  <c r="L93" i="8"/>
  <c r="L92" i="8"/>
  <c r="L91" i="8"/>
  <c r="L93" i="7"/>
  <c r="L92" i="7"/>
  <c r="L91" i="7"/>
  <c r="L93" i="6"/>
  <c r="L92" i="6"/>
  <c r="L91" i="6"/>
  <c r="L93" i="5"/>
  <c r="L92" i="5"/>
  <c r="L91" i="5"/>
  <c r="L93" i="3"/>
  <c r="L92" i="3"/>
  <c r="L91" i="3"/>
  <c r="L91" i="1"/>
  <c r="L92" i="1"/>
  <c r="L93" i="1"/>
  <c r="L68" i="10"/>
  <c r="L67" i="10"/>
  <c r="L66" i="10"/>
  <c r="L68" i="9"/>
  <c r="L67" i="9"/>
  <c r="L66" i="9"/>
  <c r="L68" i="12"/>
  <c r="L67" i="12"/>
  <c r="L66" i="12"/>
  <c r="L68" i="11"/>
  <c r="L67" i="11"/>
  <c r="L66" i="11"/>
  <c r="L68" i="8"/>
  <c r="L67" i="8"/>
  <c r="L66" i="8"/>
  <c r="L68" i="7"/>
  <c r="L67" i="7"/>
  <c r="L66" i="7"/>
  <c r="L68" i="6"/>
  <c r="L67" i="6"/>
  <c r="L66" i="6"/>
  <c r="L68" i="5"/>
  <c r="L67" i="5"/>
  <c r="L66" i="5"/>
  <c r="L68" i="3"/>
  <c r="L67" i="3"/>
  <c r="L66" i="3"/>
  <c r="F44" i="10"/>
  <c r="E44" i="10"/>
  <c r="D44" i="10"/>
  <c r="G44" i="10" s="1"/>
  <c r="H44" i="10"/>
  <c r="J44" i="10"/>
  <c r="L44" i="10"/>
  <c r="F43" i="10"/>
  <c r="E43" i="10"/>
  <c r="D43" i="10"/>
  <c r="F42" i="10"/>
  <c r="E42" i="10"/>
  <c r="D42" i="10"/>
  <c r="F41" i="10"/>
  <c r="E41" i="10"/>
  <c r="D41" i="10"/>
  <c r="H41" i="10" s="1"/>
  <c r="F40" i="10"/>
  <c r="E40" i="10"/>
  <c r="D40" i="10"/>
  <c r="F39" i="10"/>
  <c r="E39" i="10"/>
  <c r="D39" i="10"/>
  <c r="F38" i="10"/>
  <c r="E38" i="10"/>
  <c r="D38" i="10"/>
  <c r="F37" i="10"/>
  <c r="E37" i="10"/>
  <c r="D37" i="10"/>
  <c r="H37" i="10" s="1"/>
  <c r="F36" i="10"/>
  <c r="G36" i="10" s="1"/>
  <c r="E36" i="10"/>
  <c r="D36" i="10"/>
  <c r="H36" i="10" s="1"/>
  <c r="F35" i="10"/>
  <c r="G35" i="10" s="1"/>
  <c r="I35" i="10" s="1"/>
  <c r="E35" i="10"/>
  <c r="D35" i="10"/>
  <c r="F34" i="10"/>
  <c r="E34" i="10"/>
  <c r="D34" i="10"/>
  <c r="F33" i="10"/>
  <c r="E33" i="10"/>
  <c r="D33" i="10"/>
  <c r="H33" i="10" s="1"/>
  <c r="J33" i="10" s="1"/>
  <c r="F32" i="10"/>
  <c r="E32" i="10"/>
  <c r="D32" i="10"/>
  <c r="F31" i="10"/>
  <c r="E31" i="10"/>
  <c r="D31" i="10"/>
  <c r="H31" i="10" s="1"/>
  <c r="J31" i="10" s="1"/>
  <c r="L31" i="10"/>
  <c r="F30" i="10"/>
  <c r="E30" i="10"/>
  <c r="D30" i="10"/>
  <c r="D29" i="10"/>
  <c r="H29" i="10" s="1"/>
  <c r="F44" i="9"/>
  <c r="L44" i="9" s="1"/>
  <c r="E44" i="9"/>
  <c r="D44" i="9"/>
  <c r="G44" i="9" s="1"/>
  <c r="F43" i="9"/>
  <c r="E43" i="9"/>
  <c r="D43" i="9"/>
  <c r="F42" i="9"/>
  <c r="L42" i="9" s="1"/>
  <c r="E42" i="9"/>
  <c r="D42" i="9"/>
  <c r="F41" i="9"/>
  <c r="E41" i="9"/>
  <c r="D41" i="9"/>
  <c r="G41" i="9" s="1"/>
  <c r="I41" i="9" s="1"/>
  <c r="F40" i="9"/>
  <c r="L40" i="9" s="1"/>
  <c r="E40" i="9"/>
  <c r="D40" i="9"/>
  <c r="H40" i="9" s="1"/>
  <c r="F39" i="9"/>
  <c r="E39" i="9"/>
  <c r="H39" i="9" s="1"/>
  <c r="J39" i="9" s="1"/>
  <c r="D39" i="9"/>
  <c r="F38" i="9"/>
  <c r="E38" i="9"/>
  <c r="D38" i="9"/>
  <c r="F37" i="9"/>
  <c r="L37" i="9" s="1"/>
  <c r="E37" i="9"/>
  <c r="G37" i="9" s="1"/>
  <c r="I37" i="9" s="1"/>
  <c r="D37" i="9"/>
  <c r="F36" i="9"/>
  <c r="L36" i="9" s="1"/>
  <c r="E36" i="9"/>
  <c r="D36" i="9"/>
  <c r="F35" i="9"/>
  <c r="E35" i="9"/>
  <c r="D35" i="9"/>
  <c r="F34" i="9"/>
  <c r="L34" i="9" s="1"/>
  <c r="E34" i="9"/>
  <c r="D34" i="9"/>
  <c r="H34" i="9" s="1"/>
  <c r="F33" i="9"/>
  <c r="E33" i="9"/>
  <c r="D33" i="9"/>
  <c r="F32" i="9"/>
  <c r="E32" i="9"/>
  <c r="D32" i="9"/>
  <c r="F31" i="9"/>
  <c r="E31" i="9"/>
  <c r="D31" i="9"/>
  <c r="F30" i="9"/>
  <c r="E30" i="9"/>
  <c r="G30" i="9" s="1"/>
  <c r="I30" i="9" s="1"/>
  <c r="D30" i="9"/>
  <c r="D29" i="9"/>
  <c r="F44" i="12"/>
  <c r="E44" i="12"/>
  <c r="D44" i="12"/>
  <c r="H44" i="12" s="1"/>
  <c r="L44" i="12"/>
  <c r="F43" i="12"/>
  <c r="G43" i="12" s="1"/>
  <c r="E43" i="12"/>
  <c r="D43" i="12"/>
  <c r="F42" i="12"/>
  <c r="E42" i="12"/>
  <c r="D42" i="12"/>
  <c r="G42" i="12" s="1"/>
  <c r="I42" i="12" s="1"/>
  <c r="L42" i="12"/>
  <c r="F41" i="12"/>
  <c r="H41" i="12" s="1"/>
  <c r="J41" i="12" s="1"/>
  <c r="E41" i="12"/>
  <c r="D41" i="12"/>
  <c r="F40" i="12"/>
  <c r="E40" i="12"/>
  <c r="D40" i="12"/>
  <c r="G40" i="12" s="1"/>
  <c r="I40" i="12" s="1"/>
  <c r="L40" i="12"/>
  <c r="F39" i="12"/>
  <c r="E39" i="12"/>
  <c r="H39" i="12" s="1"/>
  <c r="D39" i="12"/>
  <c r="F38" i="12"/>
  <c r="E38" i="12"/>
  <c r="D38" i="12"/>
  <c r="F37" i="12"/>
  <c r="E37" i="12"/>
  <c r="D37" i="12"/>
  <c r="H37" i="12" s="1"/>
  <c r="F36" i="12"/>
  <c r="L36" i="12"/>
  <c r="E36" i="12"/>
  <c r="G36" i="12" s="1"/>
  <c r="D36" i="12"/>
  <c r="F35" i="12"/>
  <c r="E35" i="12"/>
  <c r="D35" i="12"/>
  <c r="F34" i="12"/>
  <c r="E34" i="12"/>
  <c r="D34" i="12"/>
  <c r="F33" i="12"/>
  <c r="E33" i="12"/>
  <c r="D33" i="12"/>
  <c r="F32" i="12"/>
  <c r="L32" i="12" s="1"/>
  <c r="E32" i="12"/>
  <c r="D32" i="12"/>
  <c r="F31" i="12"/>
  <c r="E31" i="12"/>
  <c r="G31" i="12" s="1"/>
  <c r="D31" i="12"/>
  <c r="E30" i="12"/>
  <c r="D30" i="12"/>
  <c r="D29" i="12"/>
  <c r="H29" i="12" s="1"/>
  <c r="F44" i="11"/>
  <c r="E44" i="11"/>
  <c r="D44" i="11"/>
  <c r="H44" i="11"/>
  <c r="G44" i="11"/>
  <c r="F43" i="11"/>
  <c r="E43" i="11"/>
  <c r="D43" i="11"/>
  <c r="G42" i="11"/>
  <c r="F42" i="11"/>
  <c r="H42" i="11" s="1"/>
  <c r="E42" i="11"/>
  <c r="D42" i="11"/>
  <c r="F41" i="11"/>
  <c r="E41" i="11"/>
  <c r="D41" i="11"/>
  <c r="H41" i="11" s="1"/>
  <c r="F40" i="11"/>
  <c r="E40" i="11"/>
  <c r="D40" i="11"/>
  <c r="F39" i="11"/>
  <c r="E39" i="11"/>
  <c r="D39" i="11"/>
  <c r="F38" i="11"/>
  <c r="E38" i="11"/>
  <c r="D38" i="11"/>
  <c r="F37" i="11"/>
  <c r="L37" i="11" s="1"/>
  <c r="E37" i="11"/>
  <c r="D37" i="11"/>
  <c r="F36" i="11"/>
  <c r="E36" i="11"/>
  <c r="D36" i="11"/>
  <c r="F35" i="11"/>
  <c r="E35" i="11"/>
  <c r="D35" i="11"/>
  <c r="D45" i="11" s="1"/>
  <c r="L35" i="11"/>
  <c r="F34" i="11"/>
  <c r="E34" i="11"/>
  <c r="D34" i="11"/>
  <c r="F33" i="11"/>
  <c r="E33" i="11"/>
  <c r="D33" i="11"/>
  <c r="H33" i="11"/>
  <c r="J33" i="11" s="1"/>
  <c r="F32" i="11"/>
  <c r="E32" i="11"/>
  <c r="D32" i="11"/>
  <c r="F31" i="11"/>
  <c r="E31" i="11"/>
  <c r="D31" i="11"/>
  <c r="F30" i="11"/>
  <c r="E30" i="11"/>
  <c r="D30" i="11"/>
  <c r="D29" i="11"/>
  <c r="H29" i="11" s="1"/>
  <c r="G29" i="11"/>
  <c r="L29" i="11"/>
  <c r="F44" i="8"/>
  <c r="G44" i="8"/>
  <c r="E44" i="8"/>
  <c r="D44" i="8"/>
  <c r="F43" i="8"/>
  <c r="G43" i="8" s="1"/>
  <c r="I43" i="8" s="1"/>
  <c r="E43" i="8"/>
  <c r="D43" i="8"/>
  <c r="F42" i="8"/>
  <c r="E42" i="8"/>
  <c r="D42" i="8"/>
  <c r="H42" i="8"/>
  <c r="J42" i="8" s="1"/>
  <c r="F41" i="8"/>
  <c r="E41" i="8"/>
  <c r="D41" i="8"/>
  <c r="F40" i="8"/>
  <c r="L40" i="8"/>
  <c r="E40" i="8"/>
  <c r="D40" i="8"/>
  <c r="H40" i="8" s="1"/>
  <c r="J40" i="8" s="1"/>
  <c r="F39" i="8"/>
  <c r="E39" i="8"/>
  <c r="D39" i="8"/>
  <c r="F38" i="8"/>
  <c r="E38" i="8"/>
  <c r="D38" i="8"/>
  <c r="F37" i="8"/>
  <c r="L37" i="8" s="1"/>
  <c r="E37" i="8"/>
  <c r="G37" i="8" s="1"/>
  <c r="I37" i="8" s="1"/>
  <c r="D37" i="8"/>
  <c r="F36" i="8"/>
  <c r="L36" i="8"/>
  <c r="E36" i="8"/>
  <c r="D36" i="8"/>
  <c r="F35" i="8"/>
  <c r="E35" i="8"/>
  <c r="D35" i="8"/>
  <c r="F34" i="8"/>
  <c r="L34" i="8" s="1"/>
  <c r="E34" i="8"/>
  <c r="D34" i="8"/>
  <c r="F33" i="8"/>
  <c r="E33" i="8"/>
  <c r="D33" i="8"/>
  <c r="F32" i="8"/>
  <c r="E32" i="8"/>
  <c r="D32" i="8"/>
  <c r="L32" i="8"/>
  <c r="F31" i="8"/>
  <c r="E31" i="8"/>
  <c r="D31" i="8"/>
  <c r="H31" i="8"/>
  <c r="F30" i="8"/>
  <c r="E30" i="8"/>
  <c r="D30" i="8"/>
  <c r="L29" i="8"/>
  <c r="D29" i="8"/>
  <c r="H29" i="8"/>
  <c r="F44" i="7"/>
  <c r="E44" i="7"/>
  <c r="H44" i="7" s="1"/>
  <c r="D44" i="7"/>
  <c r="F43" i="7"/>
  <c r="E43" i="7"/>
  <c r="D43" i="7"/>
  <c r="F42" i="7"/>
  <c r="E42" i="7"/>
  <c r="D42" i="7"/>
  <c r="F41" i="7"/>
  <c r="E41" i="7"/>
  <c r="D41" i="7"/>
  <c r="F40" i="7"/>
  <c r="L40" i="7"/>
  <c r="E40" i="7"/>
  <c r="D40" i="7"/>
  <c r="F39" i="7"/>
  <c r="E39" i="7"/>
  <c r="D39" i="7"/>
  <c r="G39" i="7" s="1"/>
  <c r="I39" i="7" s="1"/>
  <c r="F38" i="7"/>
  <c r="G38" i="7" s="1"/>
  <c r="I38" i="7" s="1"/>
  <c r="E38" i="7"/>
  <c r="D38" i="7"/>
  <c r="F37" i="7"/>
  <c r="E37" i="7"/>
  <c r="D37" i="7"/>
  <c r="H37" i="7"/>
  <c r="L37" i="7"/>
  <c r="F36" i="7"/>
  <c r="E36" i="7"/>
  <c r="D36" i="7"/>
  <c r="L36" i="7"/>
  <c r="F35" i="7"/>
  <c r="E35" i="7"/>
  <c r="D35" i="7"/>
  <c r="G35" i="7" s="1"/>
  <c r="I35" i="7" s="1"/>
  <c r="F34" i="7"/>
  <c r="E34" i="7"/>
  <c r="D34" i="7"/>
  <c r="F33" i="7"/>
  <c r="E33" i="7"/>
  <c r="D33" i="7"/>
  <c r="F32" i="7"/>
  <c r="H32" i="7" s="1"/>
  <c r="J32" i="7" s="1"/>
  <c r="E32" i="7"/>
  <c r="D32" i="7"/>
  <c r="F31" i="7"/>
  <c r="E31" i="7"/>
  <c r="D31" i="7"/>
  <c r="F30" i="7"/>
  <c r="E30" i="7"/>
  <c r="G30" i="7" s="1"/>
  <c r="I30" i="7" s="1"/>
  <c r="D30" i="7"/>
  <c r="D29" i="7"/>
  <c r="H29" i="7" s="1"/>
  <c r="J29" i="7" s="1"/>
  <c r="F44" i="6"/>
  <c r="E44" i="6"/>
  <c r="D44" i="6"/>
  <c r="G44" i="6"/>
  <c r="I44" i="6"/>
  <c r="F43" i="6"/>
  <c r="E43" i="6"/>
  <c r="D43" i="6"/>
  <c r="F42" i="6"/>
  <c r="E42" i="6"/>
  <c r="D42" i="6"/>
  <c r="H42" i="6" s="1"/>
  <c r="J42" i="6" s="1"/>
  <c r="G42" i="6"/>
  <c r="F41" i="6"/>
  <c r="E41" i="6"/>
  <c r="H41" i="6" s="1"/>
  <c r="J41" i="6" s="1"/>
  <c r="D41" i="6"/>
  <c r="G40" i="6"/>
  <c r="I40" i="6" s="1"/>
  <c r="F40" i="6"/>
  <c r="E40" i="6"/>
  <c r="D40" i="6"/>
  <c r="F39" i="6"/>
  <c r="E39" i="6"/>
  <c r="D39" i="6"/>
  <c r="G39" i="6" s="1"/>
  <c r="L39" i="6"/>
  <c r="F38" i="6"/>
  <c r="E38" i="6"/>
  <c r="D38" i="6"/>
  <c r="F37" i="6"/>
  <c r="G37" i="6" s="1"/>
  <c r="E37" i="6"/>
  <c r="D37" i="6"/>
  <c r="F36" i="6"/>
  <c r="H36" i="6" s="1"/>
  <c r="E36" i="6"/>
  <c r="D36" i="6"/>
  <c r="F35" i="6"/>
  <c r="E35" i="6"/>
  <c r="D35" i="6"/>
  <c r="F34" i="6"/>
  <c r="E34" i="6"/>
  <c r="D34" i="6"/>
  <c r="H34" i="6" s="1"/>
  <c r="F33" i="6"/>
  <c r="E33" i="6"/>
  <c r="D33" i="6"/>
  <c r="F32" i="6"/>
  <c r="E32" i="6"/>
  <c r="D32" i="6"/>
  <c r="F31" i="6"/>
  <c r="E31" i="6"/>
  <c r="G31" i="6" s="1"/>
  <c r="D31" i="6"/>
  <c r="F30" i="6"/>
  <c r="E30" i="6"/>
  <c r="D30" i="6"/>
  <c r="D29" i="6"/>
  <c r="G29" i="6" s="1"/>
  <c r="H29" i="6"/>
  <c r="F44" i="5"/>
  <c r="E44" i="5"/>
  <c r="H44" i="5" s="1"/>
  <c r="D44" i="5"/>
  <c r="F43" i="5"/>
  <c r="E43" i="5"/>
  <c r="D43" i="5"/>
  <c r="G43" i="5" s="1"/>
  <c r="I43" i="5" s="1"/>
  <c r="F42" i="5"/>
  <c r="E42" i="5"/>
  <c r="G42" i="5"/>
  <c r="D42" i="5"/>
  <c r="L42" i="5"/>
  <c r="F41" i="5"/>
  <c r="E41" i="5"/>
  <c r="D41" i="5"/>
  <c r="F40" i="5"/>
  <c r="L40" i="5" s="1"/>
  <c r="E40" i="5"/>
  <c r="G40" i="5"/>
  <c r="I40" i="5" s="1"/>
  <c r="D40" i="5"/>
  <c r="F39" i="5"/>
  <c r="E39" i="5"/>
  <c r="D39" i="5"/>
  <c r="L39" i="5"/>
  <c r="F38" i="5"/>
  <c r="E38" i="5"/>
  <c r="D38" i="5"/>
  <c r="E37" i="5"/>
  <c r="G37" i="5" s="1"/>
  <c r="D37" i="5"/>
  <c r="L37" i="5"/>
  <c r="F36" i="5"/>
  <c r="L36" i="5"/>
  <c r="E36" i="5"/>
  <c r="D36" i="5"/>
  <c r="F35" i="5"/>
  <c r="E35" i="5"/>
  <c r="D35" i="5"/>
  <c r="F34" i="5"/>
  <c r="E34" i="5"/>
  <c r="D34" i="5"/>
  <c r="H34" i="5" s="1"/>
  <c r="F33" i="5"/>
  <c r="E33" i="5"/>
  <c r="D33" i="5"/>
  <c r="F32" i="5"/>
  <c r="E32" i="5"/>
  <c r="D32" i="5"/>
  <c r="F31" i="5"/>
  <c r="E31" i="5"/>
  <c r="D31" i="5"/>
  <c r="L31" i="5"/>
  <c r="F30" i="5"/>
  <c r="E30" i="5"/>
  <c r="D30" i="5"/>
  <c r="D29" i="5"/>
  <c r="G29" i="5" s="1"/>
  <c r="F44" i="3"/>
  <c r="L44" i="3" s="1"/>
  <c r="E44" i="3"/>
  <c r="D44" i="3"/>
  <c r="H44" i="3"/>
  <c r="J44" i="3"/>
  <c r="F43" i="3"/>
  <c r="L43" i="3" s="1"/>
  <c r="E43" i="3"/>
  <c r="D43" i="3"/>
  <c r="F42" i="3"/>
  <c r="G42" i="3" s="1"/>
  <c r="E42" i="3"/>
  <c r="D42" i="3"/>
  <c r="F41" i="3"/>
  <c r="E41" i="3"/>
  <c r="D41" i="3"/>
  <c r="G41" i="3" s="1"/>
  <c r="H41" i="3"/>
  <c r="L41" i="3"/>
  <c r="F40" i="3"/>
  <c r="E40" i="3"/>
  <c r="D40" i="3"/>
  <c r="F39" i="3"/>
  <c r="E39" i="3"/>
  <c r="H39" i="3" s="1"/>
  <c r="J39" i="3" s="1"/>
  <c r="D39" i="3"/>
  <c r="F38" i="3"/>
  <c r="E38" i="3"/>
  <c r="D38" i="3"/>
  <c r="L37" i="3"/>
  <c r="E37" i="3"/>
  <c r="D37" i="3"/>
  <c r="H37" i="3"/>
  <c r="F36" i="3"/>
  <c r="L36" i="3" s="1"/>
  <c r="E36" i="3"/>
  <c r="D36" i="3"/>
  <c r="F35" i="3"/>
  <c r="L35" i="3" s="1"/>
  <c r="E35" i="3"/>
  <c r="D35" i="3"/>
  <c r="F34" i="3"/>
  <c r="E34" i="3"/>
  <c r="D34" i="3"/>
  <c r="F33" i="3"/>
  <c r="L33" i="3" s="1"/>
  <c r="E33" i="3"/>
  <c r="D33" i="3"/>
  <c r="F32" i="3"/>
  <c r="E32" i="3"/>
  <c r="D32" i="3"/>
  <c r="F31" i="3"/>
  <c r="E31" i="3"/>
  <c r="D31" i="3"/>
  <c r="F30" i="3"/>
  <c r="L30" i="3" s="1"/>
  <c r="E30" i="3"/>
  <c r="D30" i="3"/>
  <c r="D29" i="3"/>
  <c r="H29" i="3"/>
  <c r="L29" i="3"/>
  <c r="H23" i="10"/>
  <c r="G23" i="10"/>
  <c r="I44" i="10" s="1"/>
  <c r="H22" i="10"/>
  <c r="G22" i="10"/>
  <c r="H21" i="10"/>
  <c r="G21" i="10"/>
  <c r="H20" i="10"/>
  <c r="G20" i="10"/>
  <c r="I41" i="10" s="1"/>
  <c r="H19" i="10"/>
  <c r="G19" i="10"/>
  <c r="H18" i="10"/>
  <c r="G18" i="10"/>
  <c r="K17" i="10"/>
  <c r="J17" i="10"/>
  <c r="I17" i="10"/>
  <c r="H17" i="10"/>
  <c r="G17" i="10"/>
  <c r="K16" i="10"/>
  <c r="J16" i="10"/>
  <c r="I16" i="10"/>
  <c r="H16" i="10"/>
  <c r="G16" i="10"/>
  <c r="K15" i="10"/>
  <c r="J15" i="10"/>
  <c r="I15" i="10"/>
  <c r="H15" i="10"/>
  <c r="G15" i="10"/>
  <c r="K14" i="10"/>
  <c r="J14" i="10"/>
  <c r="I14" i="10"/>
  <c r="H14" i="10"/>
  <c r="G14" i="10"/>
  <c r="K13" i="10"/>
  <c r="J13" i="10"/>
  <c r="I13" i="10"/>
  <c r="H13" i="10"/>
  <c r="G13" i="10"/>
  <c r="K12" i="10"/>
  <c r="J12" i="10"/>
  <c r="I12" i="10"/>
  <c r="H12" i="10"/>
  <c r="G12" i="10"/>
  <c r="K11" i="10"/>
  <c r="J11" i="10"/>
  <c r="I11" i="10"/>
  <c r="H11" i="10"/>
  <c r="G11" i="10"/>
  <c r="K10" i="10"/>
  <c r="J10" i="10"/>
  <c r="I10" i="10"/>
  <c r="H10" i="10"/>
  <c r="G10" i="10"/>
  <c r="K9" i="10"/>
  <c r="J9" i="10"/>
  <c r="I9" i="10"/>
  <c r="H9" i="10"/>
  <c r="H24" i="10" s="1"/>
  <c r="E15" i="4" s="1"/>
  <c r="G9" i="10"/>
  <c r="K8" i="10"/>
  <c r="J8" i="10"/>
  <c r="I8" i="10"/>
  <c r="H8" i="10"/>
  <c r="J29" i="10" s="1"/>
  <c r="G8" i="10"/>
  <c r="H23" i="9"/>
  <c r="G23" i="9"/>
  <c r="I44" i="9" s="1"/>
  <c r="H22" i="9"/>
  <c r="G22" i="9"/>
  <c r="H21" i="9"/>
  <c r="G21" i="9"/>
  <c r="H20" i="9"/>
  <c r="G20" i="9"/>
  <c r="H19" i="9"/>
  <c r="J40" i="9" s="1"/>
  <c r="G19" i="9"/>
  <c r="I40" i="9" s="1"/>
  <c r="H18" i="9"/>
  <c r="G18" i="9"/>
  <c r="K17" i="9"/>
  <c r="J17" i="9"/>
  <c r="I17" i="9"/>
  <c r="H17" i="9"/>
  <c r="G17" i="9"/>
  <c r="K16" i="9"/>
  <c r="J16" i="9"/>
  <c r="I16" i="9"/>
  <c r="H16" i="9"/>
  <c r="G16" i="9"/>
  <c r="K15" i="9"/>
  <c r="J15" i="9"/>
  <c r="I15" i="9"/>
  <c r="H15" i="9"/>
  <c r="H24" i="9" s="1"/>
  <c r="E14" i="4" s="1"/>
  <c r="G15" i="9"/>
  <c r="K14" i="9"/>
  <c r="J14" i="9"/>
  <c r="I14" i="9"/>
  <c r="H14" i="9"/>
  <c r="G14" i="9"/>
  <c r="K13" i="9"/>
  <c r="J13" i="9"/>
  <c r="I13" i="9"/>
  <c r="H13" i="9"/>
  <c r="G13" i="9"/>
  <c r="K12" i="9"/>
  <c r="J12" i="9"/>
  <c r="I12" i="9"/>
  <c r="H12" i="9"/>
  <c r="G12" i="9"/>
  <c r="K11" i="9"/>
  <c r="J11" i="9"/>
  <c r="I11" i="9"/>
  <c r="H11" i="9"/>
  <c r="G11" i="9"/>
  <c r="K10" i="9"/>
  <c r="J10" i="9"/>
  <c r="I10" i="9"/>
  <c r="H10" i="9"/>
  <c r="G10" i="9"/>
  <c r="K9" i="9"/>
  <c r="J9" i="9"/>
  <c r="I9" i="9"/>
  <c r="H9" i="9"/>
  <c r="G9" i="9"/>
  <c r="K8" i="9"/>
  <c r="J8" i="9"/>
  <c r="I8" i="9"/>
  <c r="H8" i="9"/>
  <c r="G8" i="9"/>
  <c r="H23" i="12"/>
  <c r="G23" i="12"/>
  <c r="H22" i="12"/>
  <c r="G22" i="12"/>
  <c r="I43" i="12" s="1"/>
  <c r="H21" i="12"/>
  <c r="G21" i="12"/>
  <c r="H20" i="12"/>
  <c r="G20" i="12"/>
  <c r="H19" i="12"/>
  <c r="G19" i="12"/>
  <c r="H18" i="12"/>
  <c r="G18" i="12"/>
  <c r="K17" i="12"/>
  <c r="J17" i="12"/>
  <c r="I17" i="12"/>
  <c r="H17" i="12"/>
  <c r="G17" i="12"/>
  <c r="K16" i="12"/>
  <c r="J16" i="12"/>
  <c r="I16" i="12"/>
  <c r="H16" i="12"/>
  <c r="J37" i="12" s="1"/>
  <c r="G16" i="12"/>
  <c r="K15" i="12"/>
  <c r="J15" i="12"/>
  <c r="I15" i="12"/>
  <c r="H15" i="12"/>
  <c r="G15" i="12"/>
  <c r="I36" i="12" s="1"/>
  <c r="K14" i="12"/>
  <c r="J14" i="12"/>
  <c r="I14" i="12"/>
  <c r="H14" i="12"/>
  <c r="G14" i="12"/>
  <c r="K13" i="12"/>
  <c r="J13" i="12"/>
  <c r="I13" i="12"/>
  <c r="H13" i="12"/>
  <c r="G13" i="12"/>
  <c r="K12" i="12"/>
  <c r="J12" i="12"/>
  <c r="I12" i="12"/>
  <c r="H12" i="12"/>
  <c r="G12" i="12"/>
  <c r="K11" i="12"/>
  <c r="J11" i="12"/>
  <c r="I11" i="12"/>
  <c r="H11" i="12"/>
  <c r="G11" i="12"/>
  <c r="K10" i="12"/>
  <c r="J10" i="12"/>
  <c r="I10" i="12"/>
  <c r="H10" i="12"/>
  <c r="G10" i="12"/>
  <c r="G24" i="12" s="1"/>
  <c r="D13" i="4" s="1"/>
  <c r="K9" i="12"/>
  <c r="J9" i="12"/>
  <c r="I9" i="12"/>
  <c r="H9" i="12"/>
  <c r="G9" i="12"/>
  <c r="K8" i="12"/>
  <c r="J8" i="12"/>
  <c r="I8" i="12"/>
  <c r="H8" i="12"/>
  <c r="J29" i="12" s="1"/>
  <c r="G8" i="12"/>
  <c r="H23" i="11"/>
  <c r="G23" i="11"/>
  <c r="I44" i="11" s="1"/>
  <c r="H22" i="11"/>
  <c r="G22" i="11"/>
  <c r="H21" i="11"/>
  <c r="G21" i="11"/>
  <c r="I42" i="11" s="1"/>
  <c r="H20" i="11"/>
  <c r="G20" i="11"/>
  <c r="H19" i="11"/>
  <c r="G19" i="11"/>
  <c r="H18" i="11"/>
  <c r="G18" i="11"/>
  <c r="K17" i="11"/>
  <c r="J17" i="11"/>
  <c r="I17" i="11"/>
  <c r="H17" i="11"/>
  <c r="G17" i="11"/>
  <c r="K16" i="11"/>
  <c r="J16" i="11"/>
  <c r="I16" i="11"/>
  <c r="H16" i="11"/>
  <c r="G16" i="11"/>
  <c r="K15" i="11"/>
  <c r="J15" i="11"/>
  <c r="I15" i="11"/>
  <c r="H15" i="11"/>
  <c r="G15" i="11"/>
  <c r="K14" i="11"/>
  <c r="J14" i="11"/>
  <c r="I14" i="11"/>
  <c r="H14" i="11"/>
  <c r="G14" i="11"/>
  <c r="K13" i="11"/>
  <c r="J13" i="11"/>
  <c r="I13" i="11"/>
  <c r="H13" i="11"/>
  <c r="G13" i="11"/>
  <c r="K12" i="11"/>
  <c r="J12" i="11"/>
  <c r="I12" i="11"/>
  <c r="H12" i="11"/>
  <c r="G12" i="11"/>
  <c r="K11" i="11"/>
  <c r="J11" i="11"/>
  <c r="I11" i="11"/>
  <c r="H11" i="11"/>
  <c r="G11" i="11"/>
  <c r="K10" i="11"/>
  <c r="J10" i="11"/>
  <c r="I10" i="11"/>
  <c r="H10" i="11"/>
  <c r="G10" i="11"/>
  <c r="K9" i="11"/>
  <c r="J9" i="11"/>
  <c r="I9" i="11"/>
  <c r="H9" i="11"/>
  <c r="G9" i="11"/>
  <c r="K8" i="11"/>
  <c r="J8" i="11"/>
  <c r="I8" i="11"/>
  <c r="H8" i="11"/>
  <c r="G8" i="11"/>
  <c r="H23" i="8"/>
  <c r="G23" i="8"/>
  <c r="I44" i="8" s="1"/>
  <c r="H22" i="8"/>
  <c r="G22" i="8"/>
  <c r="H21" i="8"/>
  <c r="G21" i="8"/>
  <c r="H20" i="8"/>
  <c r="G20" i="8"/>
  <c r="H19" i="8"/>
  <c r="G19" i="8"/>
  <c r="H18" i="8"/>
  <c r="G18" i="8"/>
  <c r="K17" i="8"/>
  <c r="J17" i="8"/>
  <c r="I17" i="8"/>
  <c r="H17" i="8"/>
  <c r="G17" i="8"/>
  <c r="K16" i="8"/>
  <c r="J16" i="8"/>
  <c r="I16" i="8"/>
  <c r="H16" i="8"/>
  <c r="G16" i="8"/>
  <c r="K15" i="8"/>
  <c r="J15" i="8"/>
  <c r="I15" i="8"/>
  <c r="H15" i="8"/>
  <c r="G15" i="8"/>
  <c r="K14" i="8"/>
  <c r="J14" i="8"/>
  <c r="I14" i="8"/>
  <c r="H14" i="8"/>
  <c r="G14" i="8"/>
  <c r="I35" i="8" s="1"/>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H23" i="7"/>
  <c r="J44" i="7" s="1"/>
  <c r="G23" i="7"/>
  <c r="H22" i="7"/>
  <c r="G22" i="7"/>
  <c r="H21" i="7"/>
  <c r="G21" i="7"/>
  <c r="H20" i="7"/>
  <c r="G20" i="7"/>
  <c r="H19" i="7"/>
  <c r="J40" i="7" s="1"/>
  <c r="G19" i="7"/>
  <c r="H18" i="7"/>
  <c r="G18" i="7"/>
  <c r="K17" i="7"/>
  <c r="J17" i="7"/>
  <c r="I17" i="7"/>
  <c r="H17" i="7"/>
  <c r="G17" i="7"/>
  <c r="K16" i="7"/>
  <c r="J16" i="7"/>
  <c r="I16" i="7"/>
  <c r="H16" i="7"/>
  <c r="G16" i="7"/>
  <c r="K15" i="7"/>
  <c r="J15" i="7"/>
  <c r="I15" i="7"/>
  <c r="H15" i="7"/>
  <c r="H24" i="7" s="1"/>
  <c r="E10" i="4" s="1"/>
  <c r="G15" i="7"/>
  <c r="K14" i="7"/>
  <c r="J14" i="7"/>
  <c r="I14" i="7"/>
  <c r="H14" i="7"/>
  <c r="G14" i="7"/>
  <c r="K13" i="7"/>
  <c r="J13" i="7"/>
  <c r="I13" i="7"/>
  <c r="H13" i="7"/>
  <c r="G13" i="7"/>
  <c r="K12" i="7"/>
  <c r="J12" i="7"/>
  <c r="I12" i="7"/>
  <c r="H12" i="7"/>
  <c r="G12" i="7"/>
  <c r="K11" i="7"/>
  <c r="J11" i="7"/>
  <c r="I11" i="7"/>
  <c r="H11" i="7"/>
  <c r="G11" i="7"/>
  <c r="K10" i="7"/>
  <c r="J10" i="7"/>
  <c r="I10" i="7"/>
  <c r="H10" i="7"/>
  <c r="G10" i="7"/>
  <c r="K9" i="7"/>
  <c r="J9" i="7"/>
  <c r="I9" i="7"/>
  <c r="H9" i="7"/>
  <c r="G9" i="7"/>
  <c r="G24" i="7" s="1"/>
  <c r="D10" i="4" s="1"/>
  <c r="K8" i="7"/>
  <c r="J8" i="7"/>
  <c r="I8" i="7"/>
  <c r="H8" i="7"/>
  <c r="G8" i="7"/>
  <c r="H23" i="6"/>
  <c r="G23" i="6"/>
  <c r="H22" i="6"/>
  <c r="G22" i="6"/>
  <c r="I43" i="6" s="1"/>
  <c r="H21" i="6"/>
  <c r="G21" i="6"/>
  <c r="I42" i="6" s="1"/>
  <c r="H20" i="6"/>
  <c r="G20" i="6"/>
  <c r="H19" i="6"/>
  <c r="G19" i="6"/>
  <c r="H18" i="6"/>
  <c r="G18" i="6"/>
  <c r="I39" i="6" s="1"/>
  <c r="K17" i="6"/>
  <c r="J17" i="6"/>
  <c r="I17" i="6"/>
  <c r="H17" i="6"/>
  <c r="G17" i="6"/>
  <c r="K16" i="6"/>
  <c r="J16" i="6"/>
  <c r="I16" i="6"/>
  <c r="H16" i="6"/>
  <c r="G16" i="6"/>
  <c r="K15" i="6"/>
  <c r="J15" i="6"/>
  <c r="I15" i="6"/>
  <c r="H15" i="6"/>
  <c r="G15" i="6"/>
  <c r="K14" i="6"/>
  <c r="J14" i="6"/>
  <c r="I14" i="6"/>
  <c r="H14" i="6"/>
  <c r="G14" i="6"/>
  <c r="K13" i="6"/>
  <c r="J13" i="6"/>
  <c r="I13" i="6"/>
  <c r="H13" i="6"/>
  <c r="J34" i="6" s="1"/>
  <c r="G13" i="6"/>
  <c r="K12" i="6"/>
  <c r="J12" i="6"/>
  <c r="I12" i="6"/>
  <c r="H12" i="6"/>
  <c r="G12" i="6"/>
  <c r="K11" i="6"/>
  <c r="J11" i="6"/>
  <c r="I11" i="6"/>
  <c r="H11" i="6"/>
  <c r="G11" i="6"/>
  <c r="K10" i="6"/>
  <c r="J10" i="6"/>
  <c r="I10" i="6"/>
  <c r="H10" i="6"/>
  <c r="G10" i="6"/>
  <c r="K9" i="6"/>
  <c r="J9" i="6"/>
  <c r="I9" i="6"/>
  <c r="H9" i="6"/>
  <c r="G9" i="6"/>
  <c r="K8" i="6"/>
  <c r="J8" i="6"/>
  <c r="I8" i="6"/>
  <c r="H8" i="6"/>
  <c r="J29" i="6" s="1"/>
  <c r="G8" i="6"/>
  <c r="I29" i="6" s="1"/>
  <c r="H23" i="5"/>
  <c r="G23" i="5"/>
  <c r="H22" i="5"/>
  <c r="G22" i="5"/>
  <c r="H21" i="5"/>
  <c r="J42" i="5" s="1"/>
  <c r="G21" i="5"/>
  <c r="I42" i="5" s="1"/>
  <c r="H20" i="5"/>
  <c r="G20" i="5"/>
  <c r="H19" i="5"/>
  <c r="G19" i="5"/>
  <c r="H18" i="5"/>
  <c r="G18" i="5"/>
  <c r="K17" i="5"/>
  <c r="J17" i="5"/>
  <c r="I17" i="5"/>
  <c r="H17" i="5"/>
  <c r="G17" i="5"/>
  <c r="K16" i="5"/>
  <c r="J16" i="5"/>
  <c r="I16" i="5"/>
  <c r="H16" i="5"/>
  <c r="G16" i="5"/>
  <c r="K15" i="5"/>
  <c r="J15" i="5"/>
  <c r="I15" i="5"/>
  <c r="H15" i="5"/>
  <c r="G15" i="5"/>
  <c r="K14" i="5"/>
  <c r="J14" i="5"/>
  <c r="I14" i="5"/>
  <c r="H14" i="5"/>
  <c r="G14" i="5"/>
  <c r="K13" i="5"/>
  <c r="J13" i="5"/>
  <c r="I13" i="5"/>
  <c r="H13" i="5"/>
  <c r="G13" i="5"/>
  <c r="K12" i="5"/>
  <c r="J12" i="5"/>
  <c r="I12" i="5"/>
  <c r="H12" i="5"/>
  <c r="G12" i="5"/>
  <c r="K11" i="5"/>
  <c r="J11" i="5"/>
  <c r="I11" i="5"/>
  <c r="H11" i="5"/>
  <c r="G11" i="5"/>
  <c r="K10" i="5"/>
  <c r="J10" i="5"/>
  <c r="I10" i="5"/>
  <c r="H10" i="5"/>
  <c r="G10" i="5"/>
  <c r="K9" i="5"/>
  <c r="J9" i="5"/>
  <c r="I9" i="5"/>
  <c r="H9" i="5"/>
  <c r="G9" i="5"/>
  <c r="K8" i="5"/>
  <c r="J8" i="5"/>
  <c r="I8" i="5"/>
  <c r="H8" i="5"/>
  <c r="G8" i="5"/>
  <c r="I29" i="5" s="1"/>
  <c r="H23" i="3"/>
  <c r="G23" i="3"/>
  <c r="H22" i="3"/>
  <c r="G22" i="3"/>
  <c r="H21" i="3"/>
  <c r="G21" i="3"/>
  <c r="I42" i="3" s="1"/>
  <c r="H20" i="3"/>
  <c r="G20" i="3"/>
  <c r="I41" i="3" s="1"/>
  <c r="H19" i="3"/>
  <c r="G19" i="3"/>
  <c r="H18" i="3"/>
  <c r="G18" i="3"/>
  <c r="K17" i="3"/>
  <c r="J17" i="3"/>
  <c r="I17" i="3"/>
  <c r="H17" i="3"/>
  <c r="G17" i="3"/>
  <c r="K16" i="3"/>
  <c r="J16" i="3"/>
  <c r="I16" i="3"/>
  <c r="H16" i="3"/>
  <c r="G16" i="3"/>
  <c r="K15" i="3"/>
  <c r="J15" i="3"/>
  <c r="I15" i="3"/>
  <c r="H15" i="3"/>
  <c r="G15" i="3"/>
  <c r="K14" i="3"/>
  <c r="J14" i="3"/>
  <c r="I14" i="3"/>
  <c r="H14" i="3"/>
  <c r="G14" i="3"/>
  <c r="G24" i="3" s="1"/>
  <c r="D7" i="4" s="1"/>
  <c r="L7" i="4" s="1"/>
  <c r="K13" i="3"/>
  <c r="J13" i="3"/>
  <c r="I13" i="3"/>
  <c r="H13" i="3"/>
  <c r="G13" i="3"/>
  <c r="K12" i="3"/>
  <c r="J12" i="3"/>
  <c r="I12" i="3"/>
  <c r="H12" i="3"/>
  <c r="G12" i="3"/>
  <c r="K11" i="3"/>
  <c r="J11" i="3"/>
  <c r="I11" i="3"/>
  <c r="H11" i="3"/>
  <c r="G11" i="3"/>
  <c r="K10" i="3"/>
  <c r="J10" i="3"/>
  <c r="I10" i="3"/>
  <c r="H10" i="3"/>
  <c r="G10" i="3"/>
  <c r="K9" i="3"/>
  <c r="J9" i="3"/>
  <c r="I9" i="3"/>
  <c r="H9" i="3"/>
  <c r="H24" i="3" s="1"/>
  <c r="E7" i="4" s="1"/>
  <c r="G9" i="3"/>
  <c r="K8" i="3"/>
  <c r="J8" i="3"/>
  <c r="I8" i="3"/>
  <c r="H8" i="3"/>
  <c r="G8" i="3"/>
  <c r="J34" i="9"/>
  <c r="H32" i="12"/>
  <c r="J32" i="12" s="1"/>
  <c r="H34" i="11"/>
  <c r="J34" i="11" s="1"/>
  <c r="H34" i="8"/>
  <c r="J34" i="8" s="1"/>
  <c r="H33" i="7"/>
  <c r="L30" i="6"/>
  <c r="G34" i="5"/>
  <c r="G36" i="5"/>
  <c r="I36" i="5" s="1"/>
  <c r="G30" i="3"/>
  <c r="I30" i="3" s="1"/>
  <c r="G38" i="3"/>
  <c r="I38" i="3" s="1"/>
  <c r="L34" i="10"/>
  <c r="G43" i="10"/>
  <c r="I43" i="10" s="1"/>
  <c r="G29" i="10"/>
  <c r="I29" i="10" s="1"/>
  <c r="H42" i="10"/>
  <c r="J42" i="10"/>
  <c r="G38" i="10"/>
  <c r="H29" i="9"/>
  <c r="J29" i="9" s="1"/>
  <c r="H35" i="9"/>
  <c r="J35" i="9" s="1"/>
  <c r="G43" i="9"/>
  <c r="I43" i="9"/>
  <c r="G34" i="9"/>
  <c r="I34" i="9" s="1"/>
  <c r="H36" i="9"/>
  <c r="G36" i="9"/>
  <c r="I36" i="9" s="1"/>
  <c r="G40" i="9"/>
  <c r="H31" i="9"/>
  <c r="J31" i="9" s="1"/>
  <c r="L29" i="9"/>
  <c r="L31" i="9"/>
  <c r="G31" i="9"/>
  <c r="I31" i="9" s="1"/>
  <c r="H33" i="9"/>
  <c r="L35" i="9"/>
  <c r="G35" i="9"/>
  <c r="I35" i="9" s="1"/>
  <c r="G42" i="9"/>
  <c r="I42" i="9"/>
  <c r="G35" i="12"/>
  <c r="I35" i="12" s="1"/>
  <c r="G39" i="12"/>
  <c r="G29" i="12"/>
  <c r="I29" i="12" s="1"/>
  <c r="H42" i="12"/>
  <c r="J42" i="12" s="1"/>
  <c r="G44" i="12"/>
  <c r="I44" i="12" s="1"/>
  <c r="G34" i="12"/>
  <c r="L37" i="12"/>
  <c r="G37" i="12"/>
  <c r="I37" i="12" s="1"/>
  <c r="H31" i="11"/>
  <c r="J31" i="11" s="1"/>
  <c r="H39" i="11"/>
  <c r="J39" i="11" s="1"/>
  <c r="L40" i="11"/>
  <c r="G43" i="11"/>
  <c r="I43" i="11"/>
  <c r="L31" i="11"/>
  <c r="G31" i="11"/>
  <c r="I31" i="11" s="1"/>
  <c r="L36" i="11"/>
  <c r="L39" i="11"/>
  <c r="G39" i="11"/>
  <c r="I39" i="11"/>
  <c r="J44" i="11"/>
  <c r="G32" i="8"/>
  <c r="H32" i="8"/>
  <c r="J32" i="8" s="1"/>
  <c r="G34" i="8"/>
  <c r="I34" i="8" s="1"/>
  <c r="H36" i="8"/>
  <c r="J36" i="8" s="1"/>
  <c r="L42" i="8"/>
  <c r="G42" i="8"/>
  <c r="I42" i="8"/>
  <c r="J29" i="8"/>
  <c r="G36" i="8"/>
  <c r="I36" i="8" s="1"/>
  <c r="L31" i="8"/>
  <c r="G35" i="8"/>
  <c r="L39" i="8"/>
  <c r="G39" i="8"/>
  <c r="I39" i="8" s="1"/>
  <c r="G36" i="7"/>
  <c r="I36" i="7"/>
  <c r="H31" i="7"/>
  <c r="J31" i="7" s="1"/>
  <c r="G37" i="7"/>
  <c r="I37" i="7" s="1"/>
  <c r="H39" i="7"/>
  <c r="J39" i="7" s="1"/>
  <c r="L29" i="7"/>
  <c r="H36" i="7"/>
  <c r="H40" i="7"/>
  <c r="G40" i="7"/>
  <c r="I40" i="7"/>
  <c r="G43" i="7"/>
  <c r="I43" i="7" s="1"/>
  <c r="L31" i="7"/>
  <c r="G31" i="7"/>
  <c r="I31" i="7"/>
  <c r="J37" i="7"/>
  <c r="L39" i="7"/>
  <c r="L34" i="6"/>
  <c r="L44" i="6"/>
  <c r="G35" i="6"/>
  <c r="L37" i="6"/>
  <c r="L42" i="6"/>
  <c r="L29" i="6"/>
  <c r="G43" i="6"/>
  <c r="G39" i="5"/>
  <c r="H42" i="5"/>
  <c r="H36" i="5"/>
  <c r="H40" i="5"/>
  <c r="J40" i="5" s="1"/>
  <c r="G35" i="3"/>
  <c r="G33" i="3"/>
  <c r="I33" i="3" s="1"/>
  <c r="H35" i="3"/>
  <c r="G37" i="3"/>
  <c r="I37" i="3" s="1"/>
  <c r="G44" i="3"/>
  <c r="I44" i="3" s="1"/>
  <c r="G43" i="3"/>
  <c r="I43" i="3"/>
  <c r="L32" i="3"/>
  <c r="G36" i="3"/>
  <c r="I36" i="3" s="1"/>
  <c r="L38" i="3"/>
  <c r="H43" i="3"/>
  <c r="J43" i="3"/>
  <c r="G29" i="9"/>
  <c r="I29" i="9" s="1"/>
  <c r="L34" i="11"/>
  <c r="L42" i="11"/>
  <c r="L44" i="11"/>
  <c r="H36" i="11"/>
  <c r="J36" i="11"/>
  <c r="G29" i="8"/>
  <c r="L40" i="6"/>
  <c r="H44" i="6"/>
  <c r="J44" i="6"/>
  <c r="L32" i="6"/>
  <c r="H30" i="3"/>
  <c r="H36" i="3"/>
  <c r="J36" i="3" s="1"/>
  <c r="H38" i="3"/>
  <c r="H40" i="3"/>
  <c r="J40" i="3" s="1"/>
  <c r="D29" i="1"/>
  <c r="G29" i="1" s="1"/>
  <c r="D38" i="1"/>
  <c r="D41" i="1"/>
  <c r="L68" i="1"/>
  <c r="L67" i="1"/>
  <c r="L66" i="1"/>
  <c r="K8" i="1"/>
  <c r="K17" i="1"/>
  <c r="K14" i="1"/>
  <c r="K13" i="1"/>
  <c r="K12" i="1"/>
  <c r="K11" i="1"/>
  <c r="K10" i="1"/>
  <c r="K9" i="1"/>
  <c r="I8" i="1"/>
  <c r="J17" i="1"/>
  <c r="I17" i="1"/>
  <c r="J14" i="1"/>
  <c r="I14" i="1"/>
  <c r="J13" i="1"/>
  <c r="I13" i="1"/>
  <c r="J12" i="1"/>
  <c r="I12" i="1"/>
  <c r="J11" i="1"/>
  <c r="I11" i="1"/>
  <c r="J10" i="1"/>
  <c r="I10" i="1"/>
  <c r="J9" i="1"/>
  <c r="I9" i="1"/>
  <c r="J8" i="1"/>
  <c r="C30" i="4"/>
  <c r="C29" i="4"/>
  <c r="C28" i="4"/>
  <c r="C27" i="4"/>
  <c r="C26" i="4"/>
  <c r="C25" i="4"/>
  <c r="C24" i="4"/>
  <c r="C23" i="4"/>
  <c r="C22" i="4"/>
  <c r="C21" i="4"/>
  <c r="B30" i="4"/>
  <c r="B29" i="4"/>
  <c r="B28" i="4"/>
  <c r="B27" i="4"/>
  <c r="B26" i="4"/>
  <c r="B25" i="4"/>
  <c r="B24" i="4"/>
  <c r="B23" i="4"/>
  <c r="B22" i="4"/>
  <c r="B21" i="4"/>
  <c r="M132" i="10"/>
  <c r="M131" i="10"/>
  <c r="M130" i="10"/>
  <c r="M129" i="10"/>
  <c r="M128" i="10"/>
  <c r="M127" i="10"/>
  <c r="M126" i="10"/>
  <c r="M125" i="10"/>
  <c r="M124" i="10"/>
  <c r="M123" i="10"/>
  <c r="M122" i="10"/>
  <c r="M121" i="10"/>
  <c r="M132" i="9"/>
  <c r="M131" i="9"/>
  <c r="M130" i="9"/>
  <c r="M129" i="9"/>
  <c r="M128" i="9"/>
  <c r="M127" i="9"/>
  <c r="M126" i="9"/>
  <c r="M125" i="9"/>
  <c r="M124" i="9"/>
  <c r="M123" i="9"/>
  <c r="M122" i="9"/>
  <c r="M121" i="9"/>
  <c r="M132" i="12"/>
  <c r="M131" i="12"/>
  <c r="M130" i="12"/>
  <c r="M129" i="12"/>
  <c r="M128" i="12"/>
  <c r="M127" i="12"/>
  <c r="M126" i="12"/>
  <c r="M125" i="12"/>
  <c r="M124" i="12"/>
  <c r="M123" i="12"/>
  <c r="M122" i="12"/>
  <c r="M121" i="12"/>
  <c r="M132" i="11"/>
  <c r="M131" i="11"/>
  <c r="M130" i="11"/>
  <c r="M129" i="11"/>
  <c r="M128" i="11"/>
  <c r="M127" i="11"/>
  <c r="M126" i="11"/>
  <c r="M125" i="11"/>
  <c r="M124" i="11"/>
  <c r="M123" i="11"/>
  <c r="M122" i="11"/>
  <c r="M121" i="11"/>
  <c r="M132" i="8"/>
  <c r="M131" i="8"/>
  <c r="M130" i="8"/>
  <c r="M129" i="8"/>
  <c r="M128" i="8"/>
  <c r="M127" i="8"/>
  <c r="M126" i="8"/>
  <c r="M125" i="8"/>
  <c r="M124" i="8"/>
  <c r="M123" i="8"/>
  <c r="M122" i="8"/>
  <c r="M121" i="8"/>
  <c r="M132" i="7"/>
  <c r="M131" i="7"/>
  <c r="M130" i="7"/>
  <c r="M129" i="7"/>
  <c r="M128" i="7"/>
  <c r="M127" i="7"/>
  <c r="M126" i="7"/>
  <c r="M125" i="7"/>
  <c r="M124" i="7"/>
  <c r="M123" i="7"/>
  <c r="M122" i="7"/>
  <c r="M121" i="7"/>
  <c r="M132" i="6"/>
  <c r="M131" i="6"/>
  <c r="M130" i="6"/>
  <c r="M129" i="6"/>
  <c r="M128" i="6"/>
  <c r="M127" i="6"/>
  <c r="M126" i="6"/>
  <c r="M125" i="6"/>
  <c r="M124" i="6"/>
  <c r="M123" i="6"/>
  <c r="M122" i="6"/>
  <c r="M121" i="6"/>
  <c r="M132" i="5"/>
  <c r="M131" i="5"/>
  <c r="M130" i="5"/>
  <c r="M129" i="5"/>
  <c r="M128" i="5"/>
  <c r="M127" i="5"/>
  <c r="M126" i="5"/>
  <c r="M125" i="5"/>
  <c r="M124" i="5"/>
  <c r="M123" i="5"/>
  <c r="M122" i="5"/>
  <c r="M121" i="5"/>
  <c r="M132" i="3"/>
  <c r="M131" i="3"/>
  <c r="M130" i="3"/>
  <c r="M129" i="3"/>
  <c r="M128" i="3"/>
  <c r="M127" i="3"/>
  <c r="M126" i="3"/>
  <c r="M125" i="3"/>
  <c r="M124" i="3"/>
  <c r="M123" i="3"/>
  <c r="M122" i="3"/>
  <c r="M121" i="3"/>
  <c r="D24" i="3"/>
  <c r="L75" i="1"/>
  <c r="M75" i="1" s="1"/>
  <c r="L42" i="1"/>
  <c r="L43" i="1"/>
  <c r="L39" i="1"/>
  <c r="L50" i="1"/>
  <c r="A14" i="4"/>
  <c r="A13" i="4"/>
  <c r="A12" i="4"/>
  <c r="L86" i="10"/>
  <c r="L85" i="10"/>
  <c r="L84" i="10"/>
  <c r="L83" i="10"/>
  <c r="L82" i="10"/>
  <c r="L81" i="10"/>
  <c r="L80" i="10"/>
  <c r="L79" i="10"/>
  <c r="L78" i="10"/>
  <c r="L77" i="10"/>
  <c r="L76" i="10"/>
  <c r="L75" i="10"/>
  <c r="L61" i="10"/>
  <c r="L60" i="10"/>
  <c r="L59" i="10"/>
  <c r="L58" i="10"/>
  <c r="L57" i="10"/>
  <c r="L56" i="10"/>
  <c r="L55" i="10"/>
  <c r="L54" i="10"/>
  <c r="L53" i="10"/>
  <c r="L52" i="10"/>
  <c r="L51" i="10"/>
  <c r="L50" i="10"/>
  <c r="D24" i="10"/>
  <c r="C15" i="4"/>
  <c r="L86" i="9"/>
  <c r="L85" i="9"/>
  <c r="L84" i="9"/>
  <c r="L83" i="9"/>
  <c r="L82" i="9"/>
  <c r="L81" i="9"/>
  <c r="L80" i="9"/>
  <c r="L79" i="9"/>
  <c r="L78" i="9"/>
  <c r="L77" i="9"/>
  <c r="L76" i="9"/>
  <c r="L75" i="9"/>
  <c r="L61" i="9"/>
  <c r="L60" i="9"/>
  <c r="L59" i="9"/>
  <c r="L58" i="9"/>
  <c r="L57" i="9"/>
  <c r="L56" i="9"/>
  <c r="L55" i="9"/>
  <c r="L54" i="9"/>
  <c r="L53" i="9"/>
  <c r="L52" i="9"/>
  <c r="L51" i="9"/>
  <c r="L50" i="9"/>
  <c r="D24" i="9"/>
  <c r="C14" i="4" s="1"/>
  <c r="L86" i="12"/>
  <c r="L85" i="12"/>
  <c r="L84" i="12"/>
  <c r="L83" i="12"/>
  <c r="L82" i="12"/>
  <c r="L81" i="12"/>
  <c r="L80" i="12"/>
  <c r="L79" i="12"/>
  <c r="L78" i="12"/>
  <c r="L77" i="12"/>
  <c r="L76" i="12"/>
  <c r="L75" i="12"/>
  <c r="L61" i="12"/>
  <c r="L60" i="12"/>
  <c r="L59" i="12"/>
  <c r="L58" i="12"/>
  <c r="L57" i="12"/>
  <c r="L56" i="12"/>
  <c r="L55" i="12"/>
  <c r="L54" i="12"/>
  <c r="L53" i="12"/>
  <c r="L52" i="12"/>
  <c r="L51" i="12"/>
  <c r="L50" i="12"/>
  <c r="D24" i="12"/>
  <c r="C13" i="4" s="1"/>
  <c r="L86" i="11"/>
  <c r="L85" i="11"/>
  <c r="L84" i="11"/>
  <c r="L83" i="11"/>
  <c r="L82" i="11"/>
  <c r="L81" i="11"/>
  <c r="L80" i="11"/>
  <c r="L79" i="11"/>
  <c r="L78" i="11"/>
  <c r="L77" i="11"/>
  <c r="L76" i="11"/>
  <c r="L75" i="11"/>
  <c r="L61" i="11"/>
  <c r="L60" i="11"/>
  <c r="L59" i="11"/>
  <c r="L58" i="11"/>
  <c r="L57" i="11"/>
  <c r="L56" i="11"/>
  <c r="L55" i="11"/>
  <c r="L54" i="11"/>
  <c r="L53" i="11"/>
  <c r="L52" i="11"/>
  <c r="L51" i="11"/>
  <c r="L50" i="11"/>
  <c r="D24" i="11"/>
  <c r="C12" i="4" s="1"/>
  <c r="L86" i="8"/>
  <c r="L85" i="8"/>
  <c r="L84" i="8"/>
  <c r="L83" i="8"/>
  <c r="L82" i="8"/>
  <c r="L81" i="8"/>
  <c r="L80" i="8"/>
  <c r="M80" i="8" s="1"/>
  <c r="L79" i="8"/>
  <c r="M79" i="8" s="1"/>
  <c r="L78" i="8"/>
  <c r="L77" i="8"/>
  <c r="L76" i="8"/>
  <c r="L75" i="8"/>
  <c r="L61" i="8"/>
  <c r="L60" i="8"/>
  <c r="L59" i="8"/>
  <c r="M59" i="8" s="1"/>
  <c r="L58" i="8"/>
  <c r="M58" i="8" s="1"/>
  <c r="L57" i="8"/>
  <c r="L56" i="8"/>
  <c r="L55" i="8"/>
  <c r="L54" i="8"/>
  <c r="L53" i="8"/>
  <c r="L52" i="8"/>
  <c r="L51" i="8"/>
  <c r="M51" i="8" s="1"/>
  <c r="L50" i="8"/>
  <c r="M50" i="8" s="1"/>
  <c r="D24" i="8"/>
  <c r="A11" i="4"/>
  <c r="A10" i="4"/>
  <c r="A9" i="4"/>
  <c r="A8" i="4"/>
  <c r="M111" i="8"/>
  <c r="M110" i="8"/>
  <c r="M109" i="8"/>
  <c r="M108" i="8"/>
  <c r="M107" i="8"/>
  <c r="M106" i="8"/>
  <c r="M105" i="8"/>
  <c r="M104" i="8"/>
  <c r="M103" i="8"/>
  <c r="M102" i="8"/>
  <c r="M101" i="8"/>
  <c r="M100" i="8"/>
  <c r="M86" i="8"/>
  <c r="M85" i="8"/>
  <c r="M84" i="8"/>
  <c r="M83" i="8"/>
  <c r="M82" i="8"/>
  <c r="M81" i="8"/>
  <c r="M78" i="8"/>
  <c r="M77" i="8"/>
  <c r="M76" i="8"/>
  <c r="M75" i="8"/>
  <c r="M61" i="8"/>
  <c r="M60" i="8"/>
  <c r="M57" i="8"/>
  <c r="M56" i="8"/>
  <c r="M55" i="8"/>
  <c r="M54" i="8"/>
  <c r="M53" i="8"/>
  <c r="M52" i="8"/>
  <c r="C11" i="4"/>
  <c r="M111" i="7"/>
  <c r="M110" i="7"/>
  <c r="M109" i="7"/>
  <c r="M108" i="7"/>
  <c r="M107" i="7"/>
  <c r="M106" i="7"/>
  <c r="M105" i="7"/>
  <c r="M104" i="7"/>
  <c r="M103" i="7"/>
  <c r="M102" i="7"/>
  <c r="M101" i="7"/>
  <c r="M100" i="7"/>
  <c r="L86" i="7"/>
  <c r="M86" i="7" s="1"/>
  <c r="L85" i="7"/>
  <c r="M85" i="7" s="1"/>
  <c r="L84" i="7"/>
  <c r="M84" i="7" s="1"/>
  <c r="L83" i="7"/>
  <c r="M83" i="7" s="1"/>
  <c r="L82" i="7"/>
  <c r="M82" i="7" s="1"/>
  <c r="L81" i="7"/>
  <c r="M81" i="7" s="1"/>
  <c r="L80" i="7"/>
  <c r="M80" i="7" s="1"/>
  <c r="L79" i="7"/>
  <c r="M79" i="7" s="1"/>
  <c r="L78" i="7"/>
  <c r="M78" i="7" s="1"/>
  <c r="L77" i="7"/>
  <c r="M77" i="7" s="1"/>
  <c r="L76" i="7"/>
  <c r="M76" i="7" s="1"/>
  <c r="L75" i="7"/>
  <c r="M75" i="7" s="1"/>
  <c r="L61" i="7"/>
  <c r="M61" i="7" s="1"/>
  <c r="L60" i="7"/>
  <c r="M60" i="7" s="1"/>
  <c r="L59" i="7"/>
  <c r="M59" i="7" s="1"/>
  <c r="L58" i="7"/>
  <c r="M58" i="7" s="1"/>
  <c r="L57" i="7"/>
  <c r="M57" i="7" s="1"/>
  <c r="L56" i="7"/>
  <c r="M56" i="7" s="1"/>
  <c r="L55" i="7"/>
  <c r="M55" i="7" s="1"/>
  <c r="L54" i="7"/>
  <c r="M54" i="7" s="1"/>
  <c r="L53" i="7"/>
  <c r="M53" i="7" s="1"/>
  <c r="L52" i="7"/>
  <c r="M52" i="7" s="1"/>
  <c r="L51" i="7"/>
  <c r="M51" i="7" s="1"/>
  <c r="L50" i="7"/>
  <c r="M50" i="7" s="1"/>
  <c r="D24" i="7"/>
  <c r="C10" i="4" s="1"/>
  <c r="M111" i="6"/>
  <c r="M110" i="6"/>
  <c r="M109" i="6"/>
  <c r="M108" i="6"/>
  <c r="M107" i="6"/>
  <c r="M106" i="6"/>
  <c r="M105" i="6"/>
  <c r="M104" i="6"/>
  <c r="M103" i="6"/>
  <c r="M102" i="6"/>
  <c r="M101" i="6"/>
  <c r="M100" i="6"/>
  <c r="L86" i="6"/>
  <c r="M86" i="6"/>
  <c r="L85" i="6"/>
  <c r="M85" i="6" s="1"/>
  <c r="L84" i="6"/>
  <c r="M84" i="6"/>
  <c r="L83" i="6"/>
  <c r="M83" i="6" s="1"/>
  <c r="L82" i="6"/>
  <c r="M82" i="6"/>
  <c r="L81" i="6"/>
  <c r="M81" i="6" s="1"/>
  <c r="L80" i="6"/>
  <c r="M80" i="6"/>
  <c r="L79" i="6"/>
  <c r="M79" i="6" s="1"/>
  <c r="L78" i="6"/>
  <c r="M78" i="6"/>
  <c r="L77" i="6"/>
  <c r="M77" i="6" s="1"/>
  <c r="L76" i="6"/>
  <c r="M76" i="6"/>
  <c r="L75" i="6"/>
  <c r="M75" i="6" s="1"/>
  <c r="L61" i="6"/>
  <c r="M61" i="6"/>
  <c r="L60" i="6"/>
  <c r="M60" i="6" s="1"/>
  <c r="L59" i="6"/>
  <c r="M59" i="6"/>
  <c r="L58" i="6"/>
  <c r="M58" i="6" s="1"/>
  <c r="L57" i="6"/>
  <c r="M57" i="6"/>
  <c r="L56" i="6"/>
  <c r="M56" i="6" s="1"/>
  <c r="L55" i="6"/>
  <c r="M55" i="6"/>
  <c r="L54" i="6"/>
  <c r="M54" i="6" s="1"/>
  <c r="L53" i="6"/>
  <c r="M53" i="6"/>
  <c r="L52" i="6"/>
  <c r="M52" i="6" s="1"/>
  <c r="L51" i="6"/>
  <c r="M51" i="6"/>
  <c r="L50" i="6"/>
  <c r="M50" i="6" s="1"/>
  <c r="D24" i="6"/>
  <c r="C9" i="4"/>
  <c r="M111" i="5"/>
  <c r="M110" i="5"/>
  <c r="M109" i="5"/>
  <c r="M108" i="5"/>
  <c r="M107" i="5"/>
  <c r="M106" i="5"/>
  <c r="M105" i="5"/>
  <c r="M104" i="5"/>
  <c r="M103" i="5"/>
  <c r="M102" i="5"/>
  <c r="M101" i="5"/>
  <c r="M100" i="5"/>
  <c r="L86" i="5"/>
  <c r="M86" i="5" s="1"/>
  <c r="L85" i="5"/>
  <c r="M85" i="5" s="1"/>
  <c r="L84" i="5"/>
  <c r="M84" i="5" s="1"/>
  <c r="L83" i="5"/>
  <c r="M83" i="5" s="1"/>
  <c r="L82" i="5"/>
  <c r="M82" i="5" s="1"/>
  <c r="L81" i="5"/>
  <c r="M81" i="5" s="1"/>
  <c r="L80" i="5"/>
  <c r="M80" i="5" s="1"/>
  <c r="L79" i="5"/>
  <c r="M79" i="5" s="1"/>
  <c r="L78" i="5"/>
  <c r="M78" i="5" s="1"/>
  <c r="L77" i="5"/>
  <c r="M77" i="5" s="1"/>
  <c r="L76" i="5"/>
  <c r="M76" i="5" s="1"/>
  <c r="L75" i="5"/>
  <c r="M75" i="5" s="1"/>
  <c r="L61" i="5"/>
  <c r="M61" i="5"/>
  <c r="L60" i="5"/>
  <c r="M60" i="5" s="1"/>
  <c r="L59" i="5"/>
  <c r="M59" i="5" s="1"/>
  <c r="L58" i="5"/>
  <c r="M58" i="5" s="1"/>
  <c r="L57" i="5"/>
  <c r="M57" i="5" s="1"/>
  <c r="L56" i="5"/>
  <c r="M56" i="5" s="1"/>
  <c r="L55" i="5"/>
  <c r="M55" i="5" s="1"/>
  <c r="L54" i="5"/>
  <c r="M54" i="5" s="1"/>
  <c r="L53" i="5"/>
  <c r="M53" i="5" s="1"/>
  <c r="L52" i="5"/>
  <c r="M52" i="5" s="1"/>
  <c r="L51" i="5"/>
  <c r="M51" i="5" s="1"/>
  <c r="L50" i="5"/>
  <c r="M50" i="5" s="1"/>
  <c r="D24" i="5"/>
  <c r="C8" i="4" s="1"/>
  <c r="L51" i="1"/>
  <c r="A7" i="4"/>
  <c r="M111" i="3"/>
  <c r="M110" i="3"/>
  <c r="M109" i="3"/>
  <c r="M108" i="3"/>
  <c r="M107" i="3"/>
  <c r="M106" i="3"/>
  <c r="M105" i="3"/>
  <c r="M104" i="3"/>
  <c r="M103" i="3"/>
  <c r="M102" i="3"/>
  <c r="M101" i="3"/>
  <c r="M100" i="3"/>
  <c r="L86" i="3"/>
  <c r="M86" i="3" s="1"/>
  <c r="L85" i="3"/>
  <c r="M85" i="3" s="1"/>
  <c r="L84" i="3"/>
  <c r="M84" i="3" s="1"/>
  <c r="L83" i="3"/>
  <c r="M83" i="3" s="1"/>
  <c r="L82" i="3"/>
  <c r="M82" i="3" s="1"/>
  <c r="L81" i="3"/>
  <c r="M81" i="3" s="1"/>
  <c r="L80" i="3"/>
  <c r="M80" i="3" s="1"/>
  <c r="L79" i="3"/>
  <c r="M79" i="3" s="1"/>
  <c r="L78" i="3"/>
  <c r="M78" i="3" s="1"/>
  <c r="L77" i="3"/>
  <c r="M77" i="3" s="1"/>
  <c r="L76" i="3"/>
  <c r="M76" i="3" s="1"/>
  <c r="L75" i="3"/>
  <c r="M75" i="3" s="1"/>
  <c r="L61" i="3"/>
  <c r="M61" i="3"/>
  <c r="L60" i="3"/>
  <c r="M60" i="3" s="1"/>
  <c r="L59" i="3"/>
  <c r="M59" i="3" s="1"/>
  <c r="L58" i="3"/>
  <c r="M58" i="3" s="1"/>
  <c r="L57" i="3"/>
  <c r="M57" i="3" s="1"/>
  <c r="L56" i="3"/>
  <c r="M56" i="3" s="1"/>
  <c r="L55" i="3"/>
  <c r="M55" i="3" s="1"/>
  <c r="L54" i="3"/>
  <c r="M54" i="3" s="1"/>
  <c r="L53" i="3"/>
  <c r="M53" i="3" s="1"/>
  <c r="L52" i="3"/>
  <c r="M52" i="3" s="1"/>
  <c r="L51" i="3"/>
  <c r="M51" i="3" s="1"/>
  <c r="L50" i="3"/>
  <c r="M50" i="3" s="1"/>
  <c r="C7" i="4"/>
  <c r="D24" i="1"/>
  <c r="C6" i="4" s="1"/>
  <c r="D44" i="1"/>
  <c r="D43" i="1"/>
  <c r="H43" i="1" s="1"/>
  <c r="J43" i="1" s="1"/>
  <c r="D42" i="1"/>
  <c r="D40" i="1"/>
  <c r="D39" i="1"/>
  <c r="D37" i="1"/>
  <c r="D36" i="1"/>
  <c r="H36" i="1" s="1"/>
  <c r="D35" i="1"/>
  <c r="D34" i="1"/>
  <c r="D33" i="1"/>
  <c r="D32" i="1"/>
  <c r="D31" i="1"/>
  <c r="D30" i="1"/>
  <c r="E44" i="1"/>
  <c r="G44" i="1" s="1"/>
  <c r="E43" i="1"/>
  <c r="G43" i="1" s="1"/>
  <c r="I43" i="1" s="1"/>
  <c r="E42" i="1"/>
  <c r="E41" i="1"/>
  <c r="E40" i="1"/>
  <c r="E39" i="1"/>
  <c r="E38" i="1"/>
  <c r="E37" i="1"/>
  <c r="H37" i="1" s="1"/>
  <c r="J37" i="1" s="1"/>
  <c r="E36" i="1"/>
  <c r="G36" i="1" s="1"/>
  <c r="E35" i="1"/>
  <c r="E34" i="1"/>
  <c r="E33" i="1"/>
  <c r="E32" i="1"/>
  <c r="E31" i="1"/>
  <c r="E30" i="1"/>
  <c r="H23" i="1"/>
  <c r="G23" i="1"/>
  <c r="I44" i="1" s="1"/>
  <c r="H22" i="1"/>
  <c r="G22" i="1"/>
  <c r="H21" i="1"/>
  <c r="G21" i="1"/>
  <c r="I42" i="1" s="1"/>
  <c r="H20" i="1"/>
  <c r="G20" i="1"/>
  <c r="H39" i="1"/>
  <c r="H42" i="1"/>
  <c r="G39" i="1"/>
  <c r="G41" i="1"/>
  <c r="I41" i="1" s="1"/>
  <c r="G42" i="1"/>
  <c r="H40" i="1"/>
  <c r="G18" i="1"/>
  <c r="H18" i="1"/>
  <c r="G19" i="1"/>
  <c r="H19" i="1"/>
  <c r="L32" i="1"/>
  <c r="H31" i="1"/>
  <c r="G31" i="1"/>
  <c r="G33" i="1"/>
  <c r="G35" i="1"/>
  <c r="G37" i="1"/>
  <c r="G32" i="1"/>
  <c r="G34" i="1"/>
  <c r="H35" i="1"/>
  <c r="I39" i="1"/>
  <c r="J39" i="1"/>
  <c r="M132" i="1"/>
  <c r="M131" i="1"/>
  <c r="M130" i="1"/>
  <c r="M129" i="1"/>
  <c r="M128" i="1"/>
  <c r="M127" i="1"/>
  <c r="M126" i="1"/>
  <c r="M125" i="1"/>
  <c r="M124" i="1"/>
  <c r="M123" i="1"/>
  <c r="M122" i="1"/>
  <c r="M121" i="1"/>
  <c r="M111" i="1"/>
  <c r="M110" i="1"/>
  <c r="M109" i="1"/>
  <c r="M108" i="1"/>
  <c r="M107" i="1"/>
  <c r="M106" i="1"/>
  <c r="M105" i="1"/>
  <c r="M104" i="1"/>
  <c r="M103" i="1"/>
  <c r="M102" i="1"/>
  <c r="M101" i="1"/>
  <c r="M100" i="1"/>
  <c r="L86" i="1"/>
  <c r="M86" i="1" s="1"/>
  <c r="L85" i="1"/>
  <c r="M85" i="1" s="1"/>
  <c r="L84" i="1"/>
  <c r="M84" i="1" s="1"/>
  <c r="L83" i="1"/>
  <c r="M83" i="1" s="1"/>
  <c r="L82" i="1"/>
  <c r="M82" i="1" s="1"/>
  <c r="L81" i="1"/>
  <c r="M81" i="1" s="1"/>
  <c r="L80" i="1"/>
  <c r="M80" i="1" s="1"/>
  <c r="L79" i="1"/>
  <c r="M79" i="1" s="1"/>
  <c r="L78" i="1"/>
  <c r="M78" i="1"/>
  <c r="L77" i="1"/>
  <c r="M77" i="1" s="1"/>
  <c r="L76" i="1"/>
  <c r="M76" i="1" s="1"/>
  <c r="L61" i="1"/>
  <c r="M61" i="1" s="1"/>
  <c r="L60" i="1"/>
  <c r="M60" i="1" s="1"/>
  <c r="L59" i="1"/>
  <c r="M59" i="1" s="1"/>
  <c r="L58" i="1"/>
  <c r="M58" i="1" s="1"/>
  <c r="L57" i="1"/>
  <c r="M57" i="1" s="1"/>
  <c r="L56" i="1"/>
  <c r="M56" i="1" s="1"/>
  <c r="L55" i="1"/>
  <c r="M55" i="1" s="1"/>
  <c r="L53" i="1"/>
  <c r="M53" i="1"/>
  <c r="L52" i="1"/>
  <c r="M52" i="1"/>
  <c r="M51" i="1"/>
  <c r="M50" i="1"/>
  <c r="L36" i="1"/>
  <c r="L38" i="1"/>
  <c r="L31" i="1"/>
  <c r="L33" i="1"/>
  <c r="H29" i="1"/>
  <c r="J29" i="1" s="1"/>
  <c r="G9" i="1"/>
  <c r="G11" i="1"/>
  <c r="G13" i="1"/>
  <c r="I34" i="1" s="1"/>
  <c r="G15" i="1"/>
  <c r="G17" i="1"/>
  <c r="G8" i="1"/>
  <c r="I29" i="1" s="1"/>
  <c r="H9" i="1"/>
  <c r="G10" i="1"/>
  <c r="I31" i="1" s="1"/>
  <c r="H11" i="1"/>
  <c r="G12" i="1"/>
  <c r="H13" i="1"/>
  <c r="G14" i="1"/>
  <c r="H15" i="1"/>
  <c r="G16" i="1"/>
  <c r="I37" i="1" s="1"/>
  <c r="H17" i="1"/>
  <c r="H8" i="1"/>
  <c r="H10" i="1"/>
  <c r="H12" i="1"/>
  <c r="H14" i="1"/>
  <c r="H16" i="1"/>
  <c r="I33" i="1"/>
  <c r="L54" i="1"/>
  <c r="M54" i="1" s="1"/>
  <c r="L34" i="7" l="1"/>
  <c r="G34" i="7"/>
  <c r="I34" i="7" s="1"/>
  <c r="H34" i="7"/>
  <c r="J34" i="7" s="1"/>
  <c r="B36" i="4"/>
  <c r="L36" i="4" s="1"/>
  <c r="L29" i="1"/>
  <c r="H34" i="1"/>
  <c r="L34" i="1"/>
  <c r="L41" i="1"/>
  <c r="H41" i="1"/>
  <c r="J41" i="1" s="1"/>
  <c r="L40" i="3"/>
  <c r="G40" i="3"/>
  <c r="I40" i="3" s="1"/>
  <c r="E40" i="4"/>
  <c r="O40" i="4" s="1"/>
  <c r="L33" i="6"/>
  <c r="J38" i="8"/>
  <c r="L38" i="12"/>
  <c r="H38" i="12"/>
  <c r="J38" i="12" s="1"/>
  <c r="L41" i="12"/>
  <c r="G41" i="12"/>
  <c r="I41" i="12" s="1"/>
  <c r="J30" i="10"/>
  <c r="K40" i="4"/>
  <c r="U40" i="4" s="1"/>
  <c r="L33" i="10"/>
  <c r="J38" i="10"/>
  <c r="G41" i="7"/>
  <c r="I41" i="7" s="1"/>
  <c r="H41" i="7"/>
  <c r="H41" i="8"/>
  <c r="J41" i="8" s="1"/>
  <c r="G41" i="8"/>
  <c r="H34" i="3"/>
  <c r="J34" i="3" s="1"/>
  <c r="L41" i="6"/>
  <c r="G41" i="6"/>
  <c r="I41" i="6" s="1"/>
  <c r="F40" i="4"/>
  <c r="P40" i="4" s="1"/>
  <c r="L33" i="7"/>
  <c r="G33" i="7"/>
  <c r="I33" i="7" s="1"/>
  <c r="L41" i="8"/>
  <c r="L30" i="12"/>
  <c r="H30" i="12"/>
  <c r="J30" i="12" s="1"/>
  <c r="H38" i="1"/>
  <c r="J38" i="1" s="1"/>
  <c r="G38" i="1"/>
  <c r="I38" i="1" s="1"/>
  <c r="G29" i="3"/>
  <c r="I29" i="3" s="1"/>
  <c r="J41" i="11"/>
  <c r="G30" i="5"/>
  <c r="H30" i="5"/>
  <c r="H31" i="6"/>
  <c r="J31" i="6" s="1"/>
  <c r="D45" i="6"/>
  <c r="G33" i="6"/>
  <c r="I33" i="6" s="1"/>
  <c r="H30" i="7"/>
  <c r="D45" i="7"/>
  <c r="L32" i="7"/>
  <c r="G30" i="11"/>
  <c r="I30" i="11" s="1"/>
  <c r="G40" i="11"/>
  <c r="H44" i="9"/>
  <c r="H45" i="9" s="1"/>
  <c r="G33" i="10"/>
  <c r="I33" i="10" s="1"/>
  <c r="H44" i="1"/>
  <c r="F94" i="1" s="1"/>
  <c r="J33" i="1"/>
  <c r="J41" i="3"/>
  <c r="I32" i="8"/>
  <c r="G24" i="8"/>
  <c r="D11" i="4" s="1"/>
  <c r="L11" i="4" s="1"/>
  <c r="J35" i="8"/>
  <c r="H24" i="11"/>
  <c r="J29" i="11"/>
  <c r="J42" i="11"/>
  <c r="J39" i="12"/>
  <c r="G24" i="9"/>
  <c r="D14" i="4" s="1"/>
  <c r="I32" i="10"/>
  <c r="J41" i="10"/>
  <c r="D45" i="3"/>
  <c r="G32" i="3"/>
  <c r="I32" i="3" s="1"/>
  <c r="H32" i="3"/>
  <c r="J32" i="3" s="1"/>
  <c r="L39" i="3"/>
  <c r="G39" i="3"/>
  <c r="I39" i="3" s="1"/>
  <c r="G44" i="5"/>
  <c r="I44" i="5" s="1"/>
  <c r="L44" i="5"/>
  <c r="L33" i="8"/>
  <c r="H35" i="8"/>
  <c r="G40" i="8"/>
  <c r="I40" i="8" s="1"/>
  <c r="H44" i="8"/>
  <c r="J44" i="8" s="1"/>
  <c r="L44" i="8"/>
  <c r="G41" i="11"/>
  <c r="I41" i="11" s="1"/>
  <c r="H40" i="12"/>
  <c r="J40" i="12" s="1"/>
  <c r="H37" i="9"/>
  <c r="J37" i="9" s="1"/>
  <c r="L39" i="9"/>
  <c r="G39" i="9"/>
  <c r="I39" i="9" s="1"/>
  <c r="H42" i="9"/>
  <c r="I44" i="7"/>
  <c r="L31" i="3"/>
  <c r="G31" i="3"/>
  <c r="I31" i="3" s="1"/>
  <c r="L38" i="7"/>
  <c r="L33" i="12"/>
  <c r="H24" i="6"/>
  <c r="E9" i="4" s="1"/>
  <c r="L37" i="1"/>
  <c r="L42" i="3"/>
  <c r="J36" i="7"/>
  <c r="G33" i="9"/>
  <c r="I33" i="9" s="1"/>
  <c r="L38" i="10"/>
  <c r="L44" i="7"/>
  <c r="G44" i="7"/>
  <c r="G31" i="8"/>
  <c r="I31" i="8" s="1"/>
  <c r="D45" i="8"/>
  <c r="H33" i="8"/>
  <c r="J33" i="8" s="1"/>
  <c r="G33" i="8"/>
  <c r="I33" i="8" s="1"/>
  <c r="L39" i="10"/>
  <c r="G39" i="10"/>
  <c r="I39" i="10" s="1"/>
  <c r="I41" i="8"/>
  <c r="I29" i="11"/>
  <c r="G24" i="11"/>
  <c r="D12" i="4" s="1"/>
  <c r="H33" i="5"/>
  <c r="J33" i="5" s="1"/>
  <c r="G33" i="5"/>
  <c r="I29" i="8"/>
  <c r="G69" i="8"/>
  <c r="F69" i="8"/>
  <c r="G35" i="11"/>
  <c r="I35" i="11" s="1"/>
  <c r="J42" i="3"/>
  <c r="J40" i="6"/>
  <c r="J41" i="7"/>
  <c r="J44" i="12"/>
  <c r="H43" i="5"/>
  <c r="J43" i="5" s="1"/>
  <c r="H40" i="6"/>
  <c r="L42" i="7"/>
  <c r="H42" i="7"/>
  <c r="J42" i="7" s="1"/>
  <c r="G42" i="7"/>
  <c r="I42" i="7" s="1"/>
  <c r="H36" i="12"/>
  <c r="J36" i="12" s="1"/>
  <c r="H32" i="9"/>
  <c r="J32" i="9" s="1"/>
  <c r="G37" i="10"/>
  <c r="I37" i="10" s="1"/>
  <c r="L42" i="10"/>
  <c r="G42" i="10"/>
  <c r="I42" i="10" s="1"/>
  <c r="I31" i="6"/>
  <c r="J30" i="3"/>
  <c r="J35" i="3"/>
  <c r="G32" i="7"/>
  <c r="I32" i="7" s="1"/>
  <c r="G37" i="11"/>
  <c r="I37" i="11" s="1"/>
  <c r="L41" i="10"/>
  <c r="I40" i="11"/>
  <c r="H41" i="5"/>
  <c r="J41" i="5" s="1"/>
  <c r="L43" i="7"/>
  <c r="H31" i="12"/>
  <c r="J31" i="12" s="1"/>
  <c r="D45" i="12"/>
  <c r="G33" i="12"/>
  <c r="I33" i="12" s="1"/>
  <c r="G38" i="12"/>
  <c r="D45" i="9"/>
  <c r="L32" i="9"/>
  <c r="G32" i="9"/>
  <c r="H40" i="10"/>
  <c r="G94" i="10" s="1"/>
  <c r="H24" i="8"/>
  <c r="J42" i="1"/>
  <c r="G33" i="11"/>
  <c r="I33" i="11" s="1"/>
  <c r="J36" i="9"/>
  <c r="J44" i="5"/>
  <c r="J42" i="9"/>
  <c r="G41" i="5"/>
  <c r="I41" i="5" s="1"/>
  <c r="G32" i="11"/>
  <c r="I32" i="11" s="1"/>
  <c r="L32" i="11"/>
  <c r="H37" i="11"/>
  <c r="J37" i="11" s="1"/>
  <c r="H40" i="11"/>
  <c r="J40" i="11" s="1"/>
  <c r="I31" i="12"/>
  <c r="H41" i="9"/>
  <c r="J41" i="9" s="1"/>
  <c r="G40" i="10"/>
  <c r="I40" i="10" s="1"/>
  <c r="L40" i="10"/>
  <c r="H31" i="3"/>
  <c r="J31" i="3" s="1"/>
  <c r="C41" i="4"/>
  <c r="M41" i="4" s="1"/>
  <c r="L34" i="3"/>
  <c r="L29" i="5"/>
  <c r="D36" i="4"/>
  <c r="N36" i="4" s="1"/>
  <c r="L38" i="6"/>
  <c r="L43" i="6"/>
  <c r="H43" i="6"/>
  <c r="J43" i="6" s="1"/>
  <c r="L35" i="7"/>
  <c r="H35" i="7"/>
  <c r="J35" i="7" s="1"/>
  <c r="G37" i="4"/>
  <c r="Q37" i="4" s="1"/>
  <c r="G30" i="8"/>
  <c r="D69" i="8" s="1"/>
  <c r="G45" i="4"/>
  <c r="Q45" i="4" s="1"/>
  <c r="G38" i="8"/>
  <c r="I38" i="8" s="1"/>
  <c r="H43" i="8"/>
  <c r="E94" i="8" s="1"/>
  <c r="L43" i="8"/>
  <c r="H37" i="4"/>
  <c r="R37" i="4" s="1"/>
  <c r="L30" i="11"/>
  <c r="H35" i="11"/>
  <c r="J35" i="11" s="1"/>
  <c r="H45" i="4"/>
  <c r="R45" i="4" s="1"/>
  <c r="L38" i="11"/>
  <c r="H43" i="11"/>
  <c r="J43" i="11" s="1"/>
  <c r="L43" i="11"/>
  <c r="I37" i="4"/>
  <c r="S37" i="4" s="1"/>
  <c r="G30" i="12"/>
  <c r="H43" i="12"/>
  <c r="J43" i="12" s="1"/>
  <c r="L43" i="12"/>
  <c r="J37" i="4"/>
  <c r="T37" i="4" s="1"/>
  <c r="L30" i="9"/>
  <c r="J45" i="4"/>
  <c r="T45" i="4" s="1"/>
  <c r="G38" i="9"/>
  <c r="I38" i="9" s="1"/>
  <c r="L38" i="9"/>
  <c r="H43" i="9"/>
  <c r="J43" i="9" s="1"/>
  <c r="L43" i="9"/>
  <c r="K37" i="4"/>
  <c r="U37" i="4" s="1"/>
  <c r="G30" i="10"/>
  <c r="L30" i="10"/>
  <c r="H35" i="10"/>
  <c r="J35" i="10" s="1"/>
  <c r="H43" i="10"/>
  <c r="J43" i="10" s="1"/>
  <c r="L43" i="10"/>
  <c r="D45" i="1"/>
  <c r="J33" i="9"/>
  <c r="J33" i="7"/>
  <c r="I39" i="5"/>
  <c r="J36" i="6"/>
  <c r="G38" i="5"/>
  <c r="G34" i="6"/>
  <c r="L36" i="10"/>
  <c r="H33" i="6"/>
  <c r="J33" i="6" s="1"/>
  <c r="L36" i="6"/>
  <c r="G40" i="1"/>
  <c r="I39" i="12"/>
  <c r="J29" i="3"/>
  <c r="J45" i="3" s="1"/>
  <c r="J37" i="3"/>
  <c r="I36" i="11"/>
  <c r="I38" i="12"/>
  <c r="J37" i="10"/>
  <c r="G32" i="6"/>
  <c r="I32" i="6" s="1"/>
  <c r="G32" i="12"/>
  <c r="H34" i="12"/>
  <c r="J34" i="12" s="1"/>
  <c r="H38" i="9"/>
  <c r="G31" i="10"/>
  <c r="G45" i="10" s="1"/>
  <c r="I33" i="5"/>
  <c r="J36" i="5"/>
  <c r="J30" i="6"/>
  <c r="I35" i="6"/>
  <c r="J34" i="5"/>
  <c r="H35" i="6"/>
  <c r="J35" i="6" s="1"/>
  <c r="I37" i="6"/>
  <c r="L38" i="8"/>
  <c r="L33" i="11"/>
  <c r="G38" i="11"/>
  <c r="I38" i="11" s="1"/>
  <c r="L33" i="9"/>
  <c r="L33" i="5"/>
  <c r="H39" i="5"/>
  <c r="J39" i="5" s="1"/>
  <c r="L31" i="6"/>
  <c r="H39" i="6"/>
  <c r="J39" i="6" s="1"/>
  <c r="J38" i="3"/>
  <c r="J31" i="8"/>
  <c r="I36" i="10"/>
  <c r="G31" i="5"/>
  <c r="I31" i="5" s="1"/>
  <c r="G29" i="7"/>
  <c r="H30" i="8"/>
  <c r="J30" i="8" s="1"/>
  <c r="H35" i="12"/>
  <c r="J35" i="12" s="1"/>
  <c r="G32" i="10"/>
  <c r="G34" i="10"/>
  <c r="I34" i="10" s="1"/>
  <c r="L34" i="12"/>
  <c r="L29" i="10"/>
  <c r="H34" i="10"/>
  <c r="J34" i="10" s="1"/>
  <c r="L37" i="10"/>
  <c r="I34" i="5"/>
  <c r="J36" i="10"/>
  <c r="G30" i="6"/>
  <c r="I30" i="6" s="1"/>
  <c r="H38" i="6"/>
  <c r="J38" i="6" s="1"/>
  <c r="H39" i="8"/>
  <c r="J39" i="8" s="1"/>
  <c r="G34" i="11"/>
  <c r="I34" i="11" s="1"/>
  <c r="I45" i="11" s="1"/>
  <c r="G36" i="11"/>
  <c r="H31" i="5"/>
  <c r="J31" i="5" s="1"/>
  <c r="H37" i="6"/>
  <c r="J37" i="6" s="1"/>
  <c r="I34" i="6"/>
  <c r="I34" i="12"/>
  <c r="I30" i="10"/>
  <c r="I38" i="10"/>
  <c r="G36" i="6"/>
  <c r="I36" i="6" s="1"/>
  <c r="L30" i="8"/>
  <c r="H37" i="8"/>
  <c r="J37" i="8" s="1"/>
  <c r="H30" i="11"/>
  <c r="H32" i="11"/>
  <c r="J94" i="11" s="1"/>
  <c r="H33" i="12"/>
  <c r="J33" i="12" s="1"/>
  <c r="H39" i="10"/>
  <c r="J39" i="10" s="1"/>
  <c r="L30" i="1"/>
  <c r="H32" i="10"/>
  <c r="J32" i="10" s="1"/>
  <c r="L35" i="10"/>
  <c r="J40" i="1"/>
  <c r="I38" i="5"/>
  <c r="G24" i="5"/>
  <c r="D8" i="4" s="1"/>
  <c r="L8" i="4" s="1"/>
  <c r="J30" i="5"/>
  <c r="I37" i="5"/>
  <c r="H37" i="5"/>
  <c r="J37" i="5" s="1"/>
  <c r="J32" i="5"/>
  <c r="G32" i="5"/>
  <c r="I32" i="5" s="1"/>
  <c r="D45" i="5"/>
  <c r="G35" i="5"/>
  <c r="I35" i="5" s="1"/>
  <c r="L35" i="5"/>
  <c r="I35" i="3"/>
  <c r="H32" i="1"/>
  <c r="H24" i="1"/>
  <c r="I40" i="1"/>
  <c r="J35" i="1"/>
  <c r="J36" i="1"/>
  <c r="I30" i="12"/>
  <c r="I32" i="1"/>
  <c r="L35" i="1"/>
  <c r="I36" i="1"/>
  <c r="L10" i="4"/>
  <c r="C69" i="10"/>
  <c r="M15" i="4"/>
  <c r="E94" i="10"/>
  <c r="K36" i="4"/>
  <c r="U36" i="4" s="1"/>
  <c r="K42" i="4"/>
  <c r="U42" i="4" s="1"/>
  <c r="K44" i="4"/>
  <c r="U44" i="4" s="1"/>
  <c r="J94" i="10"/>
  <c r="G24" i="10"/>
  <c r="D45" i="10"/>
  <c r="L32" i="10"/>
  <c r="L14" i="4"/>
  <c r="M14" i="4"/>
  <c r="J38" i="9"/>
  <c r="C94" i="9"/>
  <c r="E94" i="9"/>
  <c r="E94" i="12"/>
  <c r="B94" i="12"/>
  <c r="L13" i="4"/>
  <c r="I32" i="12"/>
  <c r="B69" i="12"/>
  <c r="K69" i="12"/>
  <c r="J69" i="12"/>
  <c r="G69" i="12"/>
  <c r="I69" i="12"/>
  <c r="F69" i="12"/>
  <c r="H69" i="12"/>
  <c r="E69" i="12"/>
  <c r="D69" i="12"/>
  <c r="G45" i="12"/>
  <c r="C69" i="12"/>
  <c r="H24" i="12"/>
  <c r="L29" i="12"/>
  <c r="L31" i="12"/>
  <c r="L35" i="12"/>
  <c r="L39" i="12"/>
  <c r="J30" i="11"/>
  <c r="G94" i="11"/>
  <c r="K94" i="11"/>
  <c r="L12" i="4"/>
  <c r="C69" i="11"/>
  <c r="D94" i="8"/>
  <c r="M10" i="4"/>
  <c r="I94" i="7"/>
  <c r="H45" i="7"/>
  <c r="H94" i="7"/>
  <c r="G94" i="7"/>
  <c r="J94" i="7"/>
  <c r="B94" i="7"/>
  <c r="J30" i="7"/>
  <c r="J45" i="7" s="1"/>
  <c r="E94" i="7"/>
  <c r="D94" i="7"/>
  <c r="F94" i="7"/>
  <c r="F95" i="7" s="1"/>
  <c r="C94" i="7"/>
  <c r="K94" i="7"/>
  <c r="M9" i="4"/>
  <c r="H45" i="6"/>
  <c r="H32" i="6"/>
  <c r="G38" i="6"/>
  <c r="G45" i="6" s="1"/>
  <c r="E43" i="4"/>
  <c r="O43" i="4" s="1"/>
  <c r="E45" i="4"/>
  <c r="O45" i="4" s="1"/>
  <c r="J94" i="6"/>
  <c r="J95" i="6" s="1"/>
  <c r="H94" i="6"/>
  <c r="H95" i="6" s="1"/>
  <c r="G24" i="6"/>
  <c r="I30" i="5"/>
  <c r="I45" i="5" s="1"/>
  <c r="G45" i="5"/>
  <c r="J29" i="5"/>
  <c r="H35" i="5"/>
  <c r="J35" i="5" s="1"/>
  <c r="J69" i="5"/>
  <c r="J70" i="5" s="1"/>
  <c r="C16" i="4"/>
  <c r="H24" i="5"/>
  <c r="L38" i="5"/>
  <c r="L34" i="5"/>
  <c r="L30" i="5"/>
  <c r="H38" i="5"/>
  <c r="J38" i="5" s="1"/>
  <c r="L32" i="5"/>
  <c r="G34" i="3"/>
  <c r="F69" i="3" s="1"/>
  <c r="H33" i="3"/>
  <c r="J94" i="3" s="1"/>
  <c r="J95" i="3" s="1"/>
  <c r="J33" i="3"/>
  <c r="I94" i="3"/>
  <c r="I95" i="3" s="1"/>
  <c r="H45" i="3"/>
  <c r="D94" i="3"/>
  <c r="D95" i="3" s="1"/>
  <c r="K94" i="3"/>
  <c r="K95" i="3" s="1"/>
  <c r="E94" i="3"/>
  <c r="E95" i="3" s="1"/>
  <c r="H94" i="3"/>
  <c r="H95" i="3" s="1"/>
  <c r="G94" i="3"/>
  <c r="G95" i="3" s="1"/>
  <c r="F94" i="3"/>
  <c r="F95" i="3" s="1"/>
  <c r="C94" i="3"/>
  <c r="C95" i="3" s="1"/>
  <c r="M7" i="4"/>
  <c r="I35" i="1"/>
  <c r="J34" i="1"/>
  <c r="J31" i="1"/>
  <c r="G30" i="1"/>
  <c r="H69" i="1" s="1"/>
  <c r="H30" i="1"/>
  <c r="J30" i="1" s="1"/>
  <c r="D69" i="1"/>
  <c r="G24" i="1"/>
  <c r="D6" i="4" s="1"/>
  <c r="F69" i="1"/>
  <c r="I69" i="1"/>
  <c r="K69" i="1"/>
  <c r="G45" i="1"/>
  <c r="G94" i="1"/>
  <c r="J94" i="1"/>
  <c r="C94" i="1"/>
  <c r="B94" i="1"/>
  <c r="J32" i="1"/>
  <c r="E6" i="4"/>
  <c r="I45" i="10" l="1"/>
  <c r="J95" i="11"/>
  <c r="J45" i="12"/>
  <c r="I69" i="9"/>
  <c r="D94" i="1"/>
  <c r="L94" i="1" s="1"/>
  <c r="L95" i="1" s="1"/>
  <c r="B69" i="1"/>
  <c r="D69" i="3"/>
  <c r="D70" i="3" s="1"/>
  <c r="I69" i="5"/>
  <c r="B69" i="5"/>
  <c r="G94" i="6"/>
  <c r="G95" i="6" s="1"/>
  <c r="D95" i="7"/>
  <c r="I95" i="7"/>
  <c r="K94" i="8"/>
  <c r="F69" i="11"/>
  <c r="I94" i="11"/>
  <c r="I95" i="11" s="1"/>
  <c r="D94" i="11"/>
  <c r="C70" i="12"/>
  <c r="J94" i="12"/>
  <c r="H94" i="12"/>
  <c r="H94" i="9"/>
  <c r="H95" i="9" s="1"/>
  <c r="B94" i="10"/>
  <c r="E21" i="4" s="1"/>
  <c r="H94" i="10"/>
  <c r="B69" i="10"/>
  <c r="B70" i="10" s="1"/>
  <c r="D69" i="5"/>
  <c r="J43" i="8"/>
  <c r="J45" i="8" s="1"/>
  <c r="I32" i="9"/>
  <c r="I45" i="9" s="1"/>
  <c r="J69" i="9"/>
  <c r="B69" i="9"/>
  <c r="D69" i="9"/>
  <c r="D70" i="9" s="1"/>
  <c r="G45" i="9"/>
  <c r="J44" i="9"/>
  <c r="J45" i="9" s="1"/>
  <c r="D70" i="5"/>
  <c r="I69" i="11"/>
  <c r="H45" i="11"/>
  <c r="K95" i="11" s="1"/>
  <c r="G94" i="12"/>
  <c r="G95" i="12" s="1"/>
  <c r="K69" i="7"/>
  <c r="K70" i="7" s="1"/>
  <c r="G69" i="7"/>
  <c r="G70" i="7" s="1"/>
  <c r="C69" i="7"/>
  <c r="C70" i="7" s="1"/>
  <c r="H69" i="7"/>
  <c r="G45" i="7"/>
  <c r="I69" i="7"/>
  <c r="I70" i="7" s="1"/>
  <c r="I29" i="7"/>
  <c r="I45" i="7" s="1"/>
  <c r="J69" i="7"/>
  <c r="J70" i="7" s="1"/>
  <c r="D69" i="7"/>
  <c r="D70" i="7" s="1"/>
  <c r="F69" i="7"/>
  <c r="F70" i="7" s="1"/>
  <c r="E69" i="7"/>
  <c r="E70" i="7" s="1"/>
  <c r="B69" i="7"/>
  <c r="E94" i="1"/>
  <c r="K94" i="1"/>
  <c r="E69" i="1"/>
  <c r="E70" i="1" s="1"/>
  <c r="B94" i="3"/>
  <c r="J69" i="3"/>
  <c r="J70" i="3" s="1"/>
  <c r="C69" i="5"/>
  <c r="B94" i="6"/>
  <c r="F94" i="8"/>
  <c r="G69" i="11"/>
  <c r="E94" i="11"/>
  <c r="E95" i="11" s="1"/>
  <c r="J45" i="11"/>
  <c r="D70" i="12"/>
  <c r="D94" i="12"/>
  <c r="D95" i="12" s="1"/>
  <c r="B94" i="9"/>
  <c r="K69" i="10"/>
  <c r="K70" i="10" s="1"/>
  <c r="I30" i="8"/>
  <c r="G45" i="8"/>
  <c r="G70" i="8" s="1"/>
  <c r="B69" i="8"/>
  <c r="E69" i="8"/>
  <c r="E70" i="8" s="1"/>
  <c r="F69" i="9"/>
  <c r="F70" i="9" s="1"/>
  <c r="G69" i="9"/>
  <c r="G70" i="9" s="1"/>
  <c r="H69" i="8"/>
  <c r="H70" i="8" s="1"/>
  <c r="J44" i="1"/>
  <c r="E95" i="9"/>
  <c r="K69" i="5"/>
  <c r="C95" i="9"/>
  <c r="H45" i="10"/>
  <c r="G95" i="10" s="1"/>
  <c r="I45" i="8"/>
  <c r="H45" i="1"/>
  <c r="F95" i="1" s="1"/>
  <c r="H94" i="1"/>
  <c r="H69" i="3"/>
  <c r="G69" i="5"/>
  <c r="B69" i="6"/>
  <c r="I94" i="8"/>
  <c r="G94" i="8"/>
  <c r="H69" i="11"/>
  <c r="J69" i="11"/>
  <c r="J70" i="11" s="1"/>
  <c r="H94" i="11"/>
  <c r="H95" i="11" s="1"/>
  <c r="H45" i="12"/>
  <c r="J94" i="9"/>
  <c r="J95" i="9" s="1"/>
  <c r="J69" i="10"/>
  <c r="J70" i="10" s="1"/>
  <c r="H69" i="10"/>
  <c r="H70" i="10" s="1"/>
  <c r="C69" i="9"/>
  <c r="C70" i="9" s="1"/>
  <c r="K69" i="8"/>
  <c r="K70" i="8" s="1"/>
  <c r="C70" i="10"/>
  <c r="I31" i="10"/>
  <c r="K69" i="3"/>
  <c r="I69" i="6"/>
  <c r="J95" i="7"/>
  <c r="J94" i="8"/>
  <c r="H94" i="8"/>
  <c r="E69" i="11"/>
  <c r="K69" i="11"/>
  <c r="K70" i="11" s="1"/>
  <c r="C94" i="11"/>
  <c r="C95" i="11" s="1"/>
  <c r="H70" i="12"/>
  <c r="I45" i="12"/>
  <c r="K94" i="12"/>
  <c r="K95" i="12" s="1"/>
  <c r="K94" i="9"/>
  <c r="K95" i="9" s="1"/>
  <c r="G94" i="9"/>
  <c r="G95" i="9" s="1"/>
  <c r="G69" i="10"/>
  <c r="G70" i="10" s="1"/>
  <c r="K94" i="10"/>
  <c r="K95" i="10" s="1"/>
  <c r="E69" i="10"/>
  <c r="E70" i="10" s="1"/>
  <c r="H69" i="9"/>
  <c r="H70" i="9" s="1"/>
  <c r="I69" i="8"/>
  <c r="I70" i="8" s="1"/>
  <c r="J40" i="10"/>
  <c r="J45" i="10" s="1"/>
  <c r="E95" i="7"/>
  <c r="F94" i="11"/>
  <c r="F95" i="11" s="1"/>
  <c r="C94" i="10"/>
  <c r="C95" i="10" s="1"/>
  <c r="I94" i="1"/>
  <c r="C69" i="1"/>
  <c r="G45" i="3"/>
  <c r="H69" i="5"/>
  <c r="H70" i="5" s="1"/>
  <c r="K95" i="7"/>
  <c r="G95" i="7"/>
  <c r="B94" i="8"/>
  <c r="B95" i="8" s="1"/>
  <c r="H45" i="8"/>
  <c r="E95" i="8" s="1"/>
  <c r="D69" i="11"/>
  <c r="B69" i="11"/>
  <c r="B94" i="11"/>
  <c r="I94" i="12"/>
  <c r="I94" i="9"/>
  <c r="I95" i="9" s="1"/>
  <c r="D94" i="9"/>
  <c r="D95" i="9" s="1"/>
  <c r="D94" i="10"/>
  <c r="I69" i="10"/>
  <c r="I70" i="10" s="1"/>
  <c r="I94" i="10"/>
  <c r="D69" i="10"/>
  <c r="D70" i="10" s="1"/>
  <c r="E11" i="4"/>
  <c r="M11" i="4" s="1"/>
  <c r="E12" i="4"/>
  <c r="M12" i="4" s="1"/>
  <c r="K69" i="9"/>
  <c r="K70" i="9" s="1"/>
  <c r="C69" i="8"/>
  <c r="J32" i="11"/>
  <c r="C69" i="3"/>
  <c r="C70" i="3" s="1"/>
  <c r="F69" i="5"/>
  <c r="E69" i="5"/>
  <c r="I94" i="6"/>
  <c r="I95" i="6" s="1"/>
  <c r="C95" i="7"/>
  <c r="H95" i="7"/>
  <c r="C94" i="8"/>
  <c r="G45" i="11"/>
  <c r="F70" i="11" s="1"/>
  <c r="C94" i="12"/>
  <c r="C95" i="12" s="1"/>
  <c r="F94" i="12"/>
  <c r="F94" i="9"/>
  <c r="F95" i="9" s="1"/>
  <c r="F69" i="10"/>
  <c r="F70" i="10" s="1"/>
  <c r="F94" i="10"/>
  <c r="E69" i="9"/>
  <c r="E70" i="9" s="1"/>
  <c r="J69" i="8"/>
  <c r="J70" i="8" s="1"/>
  <c r="I70" i="5"/>
  <c r="K70" i="5"/>
  <c r="J45" i="1"/>
  <c r="F95" i="10"/>
  <c r="I70" i="12"/>
  <c r="F70" i="3"/>
  <c r="K70" i="3"/>
  <c r="D15" i="4"/>
  <c r="B95" i="9"/>
  <c r="B70" i="12"/>
  <c r="L69" i="12"/>
  <c r="L70" i="12" s="1"/>
  <c r="J70" i="12"/>
  <c r="F95" i="12"/>
  <c r="H95" i="12"/>
  <c r="E13" i="4"/>
  <c r="B95" i="12"/>
  <c r="E70" i="12"/>
  <c r="F70" i="12"/>
  <c r="G70" i="12"/>
  <c r="K70" i="12"/>
  <c r="I95" i="12"/>
  <c r="E95" i="12"/>
  <c r="B95" i="11"/>
  <c r="L94" i="7"/>
  <c r="L95" i="7" s="1"/>
  <c r="B95" i="7"/>
  <c r="G10" i="4"/>
  <c r="B70" i="6"/>
  <c r="I70" i="6"/>
  <c r="D69" i="6"/>
  <c r="D70" i="6" s="1"/>
  <c r="G69" i="6"/>
  <c r="G70" i="6" s="1"/>
  <c r="F69" i="6"/>
  <c r="F70" i="6" s="1"/>
  <c r="B95" i="6"/>
  <c r="D9" i="4"/>
  <c r="D16" i="4" s="1"/>
  <c r="J32" i="6"/>
  <c r="J45" i="6" s="1"/>
  <c r="E94" i="6"/>
  <c r="E95" i="6" s="1"/>
  <c r="D94" i="6"/>
  <c r="D95" i="6" s="1"/>
  <c r="F94" i="6"/>
  <c r="F95" i="6" s="1"/>
  <c r="C94" i="6"/>
  <c r="C95" i="6" s="1"/>
  <c r="K94" i="6"/>
  <c r="K95" i="6" s="1"/>
  <c r="J69" i="6"/>
  <c r="J70" i="6" s="1"/>
  <c r="C69" i="6"/>
  <c r="C70" i="6" s="1"/>
  <c r="E69" i="6"/>
  <c r="E70" i="6" s="1"/>
  <c r="I38" i="6"/>
  <c r="I45" i="6" s="1"/>
  <c r="H69" i="6"/>
  <c r="H70" i="6" s="1"/>
  <c r="K69" i="6"/>
  <c r="K70" i="6" s="1"/>
  <c r="E8" i="4"/>
  <c r="G94" i="5"/>
  <c r="E26" i="4" s="1"/>
  <c r="E94" i="5"/>
  <c r="E24" i="4" s="1"/>
  <c r="B94" i="5"/>
  <c r="F94" i="5"/>
  <c r="J94" i="5"/>
  <c r="E29" i="4" s="1"/>
  <c r="C94" i="5"/>
  <c r="F70" i="5"/>
  <c r="G70" i="5"/>
  <c r="B70" i="5"/>
  <c r="L69" i="5"/>
  <c r="L70" i="5" s="1"/>
  <c r="I94" i="5"/>
  <c r="J45" i="5"/>
  <c r="H94" i="5"/>
  <c r="K94" i="5"/>
  <c r="H45" i="5"/>
  <c r="D94" i="5"/>
  <c r="E23" i="4" s="1"/>
  <c r="E70" i="5"/>
  <c r="C70" i="5"/>
  <c r="I34" i="3"/>
  <c r="I45" i="3" s="1"/>
  <c r="I69" i="3"/>
  <c r="I70" i="3" s="1"/>
  <c r="B69" i="3"/>
  <c r="E69" i="3"/>
  <c r="E70" i="3" s="1"/>
  <c r="G69" i="3"/>
  <c r="G70" i="3" s="1"/>
  <c r="L94" i="3"/>
  <c r="L95" i="3" s="1"/>
  <c r="B95" i="3"/>
  <c r="G7" i="4"/>
  <c r="O7" i="4" s="1"/>
  <c r="J95" i="1"/>
  <c r="B70" i="1"/>
  <c r="J69" i="1"/>
  <c r="G69" i="1"/>
  <c r="G70" i="1" s="1"/>
  <c r="I30" i="1"/>
  <c r="I45" i="1" s="1"/>
  <c r="L6" i="4"/>
  <c r="K70" i="1"/>
  <c r="D70" i="1"/>
  <c r="C70" i="1"/>
  <c r="F70" i="1"/>
  <c r="H70" i="1"/>
  <c r="I70" i="1"/>
  <c r="D95" i="1"/>
  <c r="E25" i="4"/>
  <c r="M6" i="4"/>
  <c r="E16" i="4"/>
  <c r="B95" i="1" l="1"/>
  <c r="I95" i="1"/>
  <c r="D23" i="4"/>
  <c r="L94" i="11"/>
  <c r="L95" i="11" s="1"/>
  <c r="H95" i="10"/>
  <c r="C95" i="8"/>
  <c r="D95" i="10"/>
  <c r="E70" i="11"/>
  <c r="H70" i="11"/>
  <c r="L69" i="11"/>
  <c r="L70" i="11" s="1"/>
  <c r="E95" i="1"/>
  <c r="D22" i="4"/>
  <c r="B70" i="11"/>
  <c r="D95" i="8"/>
  <c r="J95" i="8"/>
  <c r="I95" i="8"/>
  <c r="L69" i="8"/>
  <c r="L70" i="8" s="1"/>
  <c r="B70" i="8"/>
  <c r="B70" i="9"/>
  <c r="L69" i="9"/>
  <c r="C70" i="11"/>
  <c r="G95" i="1"/>
  <c r="D25" i="4"/>
  <c r="G95" i="8"/>
  <c r="K95" i="8"/>
  <c r="H95" i="1"/>
  <c r="B95" i="10"/>
  <c r="K95" i="1"/>
  <c r="C70" i="8"/>
  <c r="I70" i="11"/>
  <c r="J70" i="9"/>
  <c r="I70" i="9"/>
  <c r="L69" i="10"/>
  <c r="L70" i="10" s="1"/>
  <c r="H95" i="8"/>
  <c r="E28" i="4"/>
  <c r="C95" i="1"/>
  <c r="G70" i="11"/>
  <c r="L94" i="10"/>
  <c r="L95" i="10" s="1"/>
  <c r="F95" i="8"/>
  <c r="F70" i="8"/>
  <c r="J95" i="10"/>
  <c r="J95" i="12"/>
  <c r="E95" i="10"/>
  <c r="D29" i="4"/>
  <c r="L94" i="8"/>
  <c r="L95" i="8" s="1"/>
  <c r="L94" i="12"/>
  <c r="L95" i="12" s="1"/>
  <c r="H70" i="3"/>
  <c r="B70" i="7"/>
  <c r="L69" i="7"/>
  <c r="L70" i="7" s="1"/>
  <c r="H70" i="7"/>
  <c r="G95" i="11"/>
  <c r="E30" i="4"/>
  <c r="D21" i="4"/>
  <c r="L94" i="9"/>
  <c r="L95" i="9" s="1"/>
  <c r="I95" i="10"/>
  <c r="D70" i="11"/>
  <c r="D95" i="11"/>
  <c r="D70" i="8"/>
  <c r="F8" i="4"/>
  <c r="N8" i="4" s="1"/>
  <c r="K7" i="4"/>
  <c r="I7" i="4"/>
  <c r="L69" i="3"/>
  <c r="L70" i="3" s="1"/>
  <c r="G6" i="4"/>
  <c r="K6" i="4" s="1"/>
  <c r="G15" i="4"/>
  <c r="D30" i="4"/>
  <c r="J70" i="1"/>
  <c r="O15" i="4"/>
  <c r="K15" i="4"/>
  <c r="I15" i="4"/>
  <c r="L15" i="4"/>
  <c r="F15" i="4"/>
  <c r="N15" i="4" s="1"/>
  <c r="G13" i="4"/>
  <c r="O13" i="4" s="1"/>
  <c r="F13" i="4"/>
  <c r="I13" i="4"/>
  <c r="M13" i="4"/>
  <c r="K13" i="4"/>
  <c r="G12" i="4"/>
  <c r="F12" i="4"/>
  <c r="G11" i="4"/>
  <c r="O10" i="4"/>
  <c r="K10" i="4"/>
  <c r="I10" i="4"/>
  <c r="L9" i="4"/>
  <c r="E22" i="4"/>
  <c r="D26" i="4"/>
  <c r="D27" i="4"/>
  <c r="D24" i="4"/>
  <c r="L94" i="6"/>
  <c r="L95" i="6" s="1"/>
  <c r="L69" i="6"/>
  <c r="L94" i="5"/>
  <c r="L95" i="5" s="1"/>
  <c r="B95" i="5"/>
  <c r="M8" i="4"/>
  <c r="H95" i="5"/>
  <c r="I95" i="5"/>
  <c r="E27" i="4"/>
  <c r="J95" i="5"/>
  <c r="G95" i="5"/>
  <c r="D95" i="5"/>
  <c r="K95" i="5"/>
  <c r="C95" i="5"/>
  <c r="F95" i="5"/>
  <c r="E95" i="5"/>
  <c r="B70" i="3"/>
  <c r="D28" i="4"/>
  <c r="F7" i="4"/>
  <c r="L69" i="1"/>
  <c r="L16" i="4"/>
  <c r="I6" i="4"/>
  <c r="M16" i="4"/>
  <c r="L70" i="9" l="1"/>
  <c r="F14" i="4"/>
  <c r="F10" i="4"/>
  <c r="J8" i="4"/>
  <c r="F11" i="4"/>
  <c r="G14" i="4"/>
  <c r="H8" i="4"/>
  <c r="O6" i="4"/>
  <c r="J15" i="4"/>
  <c r="H15" i="4"/>
  <c r="N13" i="4"/>
  <c r="H13" i="4"/>
  <c r="J13" i="4"/>
  <c r="O12" i="4"/>
  <c r="K12" i="4"/>
  <c r="I12" i="4"/>
  <c r="N12" i="4"/>
  <c r="H12" i="4"/>
  <c r="J12" i="4"/>
  <c r="O11" i="4"/>
  <c r="I11" i="4"/>
  <c r="K11" i="4"/>
  <c r="L70" i="6"/>
  <c r="F9" i="4"/>
  <c r="G9" i="4"/>
  <c r="G8" i="4"/>
  <c r="J7" i="4"/>
  <c r="H7" i="4"/>
  <c r="N7" i="4"/>
  <c r="F6" i="4"/>
  <c r="L70" i="1"/>
  <c r="N11" i="4" l="1"/>
  <c r="H11" i="4"/>
  <c r="J11" i="4"/>
  <c r="O14" i="4"/>
  <c r="K14" i="4"/>
  <c r="I14" i="4"/>
  <c r="H10" i="4"/>
  <c r="J10" i="4"/>
  <c r="N10" i="4"/>
  <c r="J14" i="4"/>
  <c r="H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<sst xmlns="http://schemas.openxmlformats.org/spreadsheetml/2006/main" count="1814" uniqueCount="149">
  <si>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</si>
  <si>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</si>
  <si>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</si>
  <si>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</si>
  <si>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</si>
  <si>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</si>
  <si>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</si>
  <si>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</si>
  <si>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</si>
  <si>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</si>
  <si>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</si>
  <si>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</si>
  <si>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</si>
  <si>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</si>
  <si>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</si>
  <si>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</si>
  <si>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</si>
  <si>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</si>
  <si>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</si>
  <si>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</si>
  <si>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</si>
  <si>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</si>
  <si>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</si>
  <si>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</si>
  <si>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</si>
  <si>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</si>
  <si>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</si>
  <si>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</si>
  <si>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</si>
  <si>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</si>
  <si>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</si>
  <si>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</si>
  <si>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</si>
  <si>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</si>
  <si>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</si>
  <si>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</si>
  <si>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</si>
  <si>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</si>
  <si>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</si>
  <si>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</si>
  <si>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</si>
  <si>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</si>
  <si>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</si>
  <si>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</si>
  <si>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</si>
  <si>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</si>
  <si>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</si>
  <si>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</si>
  <si>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</si>
  <si>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</si>
  <si>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</si>
  <si>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</si>
  <si>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</si>
  <si>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</si>
  <si>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</si>
  <si>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</si>
  <si>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</si>
  <si>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</si>
  <si>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TMDL Name (Choose from dropdown):</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</si>
  <si>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</si>
  <si>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</si>
  <si>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</si>
  <si>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</si>
  <si>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</si>
  <si>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</si>
  <si>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</si>
  <si>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</si>
  <si>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</si>
  <si>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</si>
  <si>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</si>
  <si>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</si>
  <si>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</si>
  <si>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</si>
  <si>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</si>
  <si>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</si>
  <si>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</si>
  <si>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</si>
  <si>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</si>
  <si>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</si>
  <si>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</si>
  <si>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</si>
  <si>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</si>
  <si>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</si>
  <si>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</si>
  <si>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</si>
  <si>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</si>
  <si>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</si>
  <si>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</si>
  <si>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</si>
  <si>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</si>
  <si>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</si>
  <si>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</si>
  <si>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</si>
  <si>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</si>
  <si>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</si>
  <si>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</si>
  <si>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</si>
  <si>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</si>
  <si>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</si>
  <si>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</si>
  <si>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</si>
  <si>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</si>
  <si>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</si>
  <si>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</si>
  <si>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</si>
  <si>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</si>
  <si>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</si>
  <si>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</si>
  <si>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</si>
  <si>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</si>
  <si>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</si>
  <si>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</si>
  <si>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</si>
  <si>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</si>
  <si>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</si>
  <si>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</si>
  <si>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</si>
  <si>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</si>
  <si>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</si>
  <si>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</si>
  <si>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</si>
  <si>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</si>
  <si>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</si>
  <si>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</si>
  <si>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</si>
  <si>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</si>
  <si>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</si>
  <si>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</si>
  <si>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</si>
  <si>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</si>
  <si>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</si>
  <si>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</si>
  <si>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</si>
  <si>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</si>
  <si>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</si>
  <si>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</si>
  <si>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</si>
  <si>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</si>
  <si>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</si>
  <si>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</si>
  <si>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disconnection</t>
  </si>
  <si>
    <t>Residential (low canopy)</t>
  </si>
  <si>
    <t>A</t>
  </si>
  <si>
    <t>&gt;50% canopy</t>
  </si>
  <si>
    <t>street sweep</t>
  </si>
  <si>
    <t>Not applicable</t>
  </si>
  <si>
    <t>B</t>
  </si>
  <si>
    <t>canopy &gt;50%</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</si>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</sst>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79">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3" borderId="0" xfId="0" applyFont="1" applyFill="1" applyBorder="1" applyAlignment="1">
      <alignment vertical="center"/>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2" fontId="0" fillId="5" borderId="6" xfId="0" applyNumberFormat="1"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0" fontId="0" fillId="6" borderId="4" xfId="0" applyFont="1" applyFill="1" applyBorder="1" applyAlignment="1" applyProtection="1">
      <alignment horizontal="center" vertical="center"/>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0" fillId="0" borderId="4" xfId="0" applyFont="1" applyBorder="1" applyAlignment="1" applyProtection="1">
      <alignment horizontal="center" vertical="center" wrapText="1"/>
      <protection locked="0"/>
    </xf>
    <xf numFmtId="0" fontId="0" fillId="6" borderId="9" xfId="0" applyFont="1" applyFill="1" applyBorder="1" applyAlignment="1" applyProtection="1">
      <alignment horizontal="center" vertic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1" fillId="2" borderId="6" xfId="0" applyFont="1" applyFill="1" applyBorder="1" applyAlignment="1" applyProtection="1">
      <alignment horizontal="center"/>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1" fillId="2" borderId="6" xfId="0" applyFont="1" applyFill="1" applyBorder="1" applyAlignment="1">
      <alignment horizontal="center" vertic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0" fillId="3" borderId="6" xfId="0" applyFill="1" applyBorder="1" applyAlignment="1" applyProtection="1">
      <alignment horizontal="center"/>
      <protection locked="0"/>
    </xf>
    <xf numFmtId="165" fontId="0" fillId="4" borderId="6" xfId="0" applyNumberFormat="1" applyFont="1" applyFill="1" applyBorder="1" applyAlignment="1" applyProtection="1">
      <alignment horizontal="center"/>
      <protection locked="0"/>
    </xf>
    <xf numFmtId="165" fontId="0" fillId="4" borderId="6" xfId="0" applyNumberFormat="1" applyFill="1" applyBorder="1" applyAlignment="1" applyProtection="1">
      <alignment horizontal="center"/>
      <protection locked="0"/>
    </xf>
    <xf numFmtId="165" fontId="0" fillId="3" borderId="6" xfId="0" applyNumberFormat="1" applyFont="1" applyFill="1" applyBorder="1" applyAlignment="1" applyProtection="1">
      <alignment horizontal="center" vertical="center" wrapText="1"/>
      <protection locked="0"/>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12" fillId="0" borderId="0" xfId="0" applyFont="1" applyAlignment="1">
      <alignment horizontal="center" vertical="center" wrapText="1"/>
    </xf>
    <xf numFmtId="0" fontId="1" fillId="2" borderId="5"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0" fillId="2" borderId="0"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9" fillId="0" borderId="0" xfId="1" applyFont="1" applyBorder="1" applyAlignment="1">
      <alignment horizontal="center" vertical="center" shrinkToFit="1"/>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pplyProtection="1">
      <alignment horizontal="center"/>
    </xf>
    <xf numFmtId="0" fontId="1" fillId="2" borderId="7" xfId="0" applyFont="1" applyFill="1" applyBorder="1" applyAlignment="1" applyProtection="1">
      <alignment horizont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tormwater.pca.state.mn.us/index.php?title=Guidance_and_examples_for_using_the_MPCA_Estimator" TargetMode="External"/><Relationship Id="rId13" Type="http://schemas.openxmlformats.org/officeDocument/2006/relationships/hyperlink" Target="http://stormwater.pca.state.mn.us/index.php/Calculating_credits_for_permeable_pavement" TargetMode="External"/><Relationship Id="rId18" Type="http://schemas.openxmlformats.org/officeDocument/2006/relationships/hyperlink" Target="http://stormwater.pca.state.mn.us/index.php/Calculating_credits_for_stormwater_wetland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green_roofs" TargetMode="External"/><Relationship Id="rId7" Type="http://schemas.openxmlformats.org/officeDocument/2006/relationships/hyperlink" Target="https://stormwater.pca.state.mn.us/index.php?title=Guidance_and_examples_for_using_the_MPCA_Estimator" TargetMode="External"/><Relationship Id="rId12" Type="http://schemas.openxmlformats.org/officeDocument/2006/relationships/hyperlink" Target="http://stormwater.pca.state.mn.us/index.php/Calculating_credits_for_bioretention" TargetMode="External"/><Relationship Id="rId17" Type="http://schemas.openxmlformats.org/officeDocument/2006/relationships/hyperlink" Target="http://stormwater.pca.state.mn.us/index.php/Calculating_credits_for_stormwater_ponds" TargetMode="External"/><Relationship Id="rId25" Type="http://schemas.openxmlformats.org/officeDocument/2006/relationships/hyperlink" Target="http://stormwater.pca.state.mn.us/index.php/Calculating_credits_for_stormwater_wetlands"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swale" TargetMode="External"/><Relationship Id="rId20" Type="http://schemas.openxmlformats.org/officeDocument/2006/relationships/hyperlink" Target="http://stormwater.pca.state.mn.us/index.php/Calculating_credits_for_permeable_pavement"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stormwater.pca.state.mn.us/index.php?title=Guidance_and_examples_for_using_the_MPCA_Estimator"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tormwater.pca.state.mn.us/index.php/Calculating_credits_for_stormwater_ponds"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and_filter" TargetMode="External"/><Relationship Id="rId23" Type="http://schemas.openxmlformats.org/officeDocument/2006/relationships/hyperlink" Target="http://stormwater.pca.state.mn.us/index.php/Calculating_credits_for_swale"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bioretention" TargetMode="External"/><Relationship Id="rId4" Type="http://schemas.openxmlformats.org/officeDocument/2006/relationships/hyperlink" Target="http://www.usclimatedata.com/climate/minnesota/united-states/3193"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green_roofs" TargetMode="External"/><Relationship Id="rId22" Type="http://schemas.openxmlformats.org/officeDocument/2006/relationships/hyperlink" Target="http://stormwater.pca.state.mn.us/index.php/Calculating_credits_for_sand_fil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tabSelected="1" workbookViewId="0">
      <selection activeCell="B1" sqref="B1"/>
    </sheetView>
  </sheetViews>
  <sheetFormatPr defaultColWidth="8.81640625" defaultRowHeight="14.5" x14ac:dyDescent="0.35"/>
  <cols>
    <col min="1" max="1" width="27.453125" style="66" customWidth="1"/>
    <col min="2" max="2" width="97.1796875" style="66" customWidth="1"/>
    <col min="3" max="16384" width="8.81640625" style="66"/>
  </cols>
  <sheetData>
    <row r="1" spans="1:2" s="64" customFormat="1" x14ac:dyDescent="0.35">
      <c r="A1" s="64" t="s">
        <v>81</v>
      </c>
      <c r="B1" s="64" t="s">
        <v>82</v>
      </c>
    </row>
    <row r="2" spans="1:2" x14ac:dyDescent="0.35">
      <c r="A2" s="65" t="s">
        <v>80</v>
      </c>
      <c r="B2" s="66" t="s">
        <v>106</v>
      </c>
    </row>
    <row r="3" spans="1:2" x14ac:dyDescent="0.35">
      <c r="A3" s="68" t="s">
        <v>83</v>
      </c>
      <c r="B3" s="66" t="s">
        <v>107</v>
      </c>
    </row>
    <row r="4" spans="1:2" x14ac:dyDescent="0.35">
      <c r="A4" s="67" t="s">
        <v>84</v>
      </c>
      <c r="B4" s="66" t="s">
        <v>85</v>
      </c>
    </row>
    <row r="5" spans="1:2" x14ac:dyDescent="0.35">
      <c r="A5" s="66" t="s">
        <v>86</v>
      </c>
      <c r="B5" s="66" t="s">
        <v>87</v>
      </c>
    </row>
    <row r="7" spans="1:2" ht="90" customHeight="1" x14ac:dyDescent="0.35">
      <c r="A7" s="130" t="s">
        <v>139</v>
      </c>
      <c r="B7" s="131"/>
    </row>
    <row r="9" spans="1:2" x14ac:dyDescent="0.35">
      <c r="A9" s="64" t="s">
        <v>95</v>
      </c>
    </row>
    <row r="10" spans="1:2" x14ac:dyDescent="0.35">
      <c r="A10" s="128" t="s">
        <v>96</v>
      </c>
      <c r="B10" s="129"/>
    </row>
    <row r="11" spans="1:2" x14ac:dyDescent="0.35">
      <c r="A11" s="92" t="s">
        <v>97</v>
      </c>
      <c r="B11" s="93"/>
    </row>
    <row r="12" spans="1:2" x14ac:dyDescent="0.35">
      <c r="A12" s="92" t="s">
        <v>98</v>
      </c>
      <c r="B12" s="93"/>
    </row>
  </sheetData>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workbookViewId="0">
      <selection activeCell="A2" sqref="A2:E2"/>
    </sheetView>
  </sheetViews>
  <sheetFormatPr defaultColWidth="8.81640625" defaultRowHeight="14.5" x14ac:dyDescent="0.35"/>
  <cols>
    <col min="1" max="1" width="29.81640625" customWidth="1"/>
    <col min="2" max="2" width="13" customWidth="1"/>
    <col min="3" max="3" width="14.1796875" customWidth="1"/>
    <col min="5" max="5" width="12.1796875" customWidth="1"/>
    <col min="6" max="6" width="12.7265625" customWidth="1"/>
    <col min="7" max="7" width="13" customWidth="1"/>
    <col min="9" max="9" width="12.26953125" customWidth="1"/>
    <col min="10" max="10" width="11.453125" customWidth="1"/>
    <col min="11" max="11" width="13.453125" customWidth="1"/>
    <col min="12" max="12" width="33.7265625" customWidth="1"/>
  </cols>
  <sheetData>
    <row r="1" spans="1:12" ht="26" x14ac:dyDescent="0.35">
      <c r="A1" s="150" t="s">
        <v>0</v>
      </c>
      <c r="B1" s="150"/>
      <c r="C1" s="150"/>
      <c r="D1" s="150"/>
      <c r="E1" s="150"/>
      <c r="F1" s="150"/>
      <c r="G1" s="150"/>
      <c r="H1" s="150"/>
      <c r="I1" s="150"/>
      <c r="J1" s="150"/>
      <c r="K1" s="150"/>
      <c r="L1" s="150"/>
    </row>
    <row r="2" spans="1:12" ht="26.25" customHeight="1" x14ac:dyDescent="0.35">
      <c r="A2" s="156" t="s">
        <v>58</v>
      </c>
      <c r="B2" s="156"/>
      <c r="C2" s="156"/>
      <c r="D2" s="156"/>
      <c r="E2" s="156"/>
      <c r="F2" s="157"/>
      <c r="G2" s="157"/>
      <c r="H2" s="157"/>
      <c r="I2" s="157"/>
      <c r="J2" s="157"/>
      <c r="K2" s="157"/>
      <c r="L2" s="157"/>
    </row>
    <row r="3" spans="1:12" ht="26.25" customHeight="1" x14ac:dyDescent="0.35">
      <c r="A3" s="158" t="s">
        <v>64</v>
      </c>
      <c r="B3" s="158"/>
      <c r="C3" s="158"/>
      <c r="D3" s="158"/>
      <c r="E3" s="158"/>
      <c r="F3" s="155">
        <v>9</v>
      </c>
      <c r="G3" s="155"/>
      <c r="H3" s="155"/>
      <c r="I3" s="155"/>
      <c r="J3" s="155"/>
      <c r="K3" s="155"/>
      <c r="L3" s="155"/>
    </row>
    <row r="4" spans="1:12" ht="26" x14ac:dyDescent="0.35">
      <c r="A4" s="72" t="s">
        <v>78</v>
      </c>
      <c r="B4" s="155"/>
      <c r="C4" s="155"/>
      <c r="D4" s="155"/>
      <c r="E4" s="155"/>
      <c r="F4" s="155"/>
      <c r="G4" s="155"/>
      <c r="H4" s="155"/>
      <c r="I4" s="155"/>
      <c r="J4" s="155"/>
      <c r="K4" s="155"/>
      <c r="L4" s="155"/>
    </row>
    <row r="5" spans="1:12" ht="26" x14ac:dyDescent="0.35">
      <c r="A5" s="139" t="s">
        <v>89</v>
      </c>
      <c r="B5" s="151"/>
      <c r="C5" s="151"/>
      <c r="D5" s="151"/>
      <c r="E5" s="151"/>
      <c r="F5" s="151"/>
      <c r="G5" s="151"/>
      <c r="H5" s="151"/>
      <c r="I5" s="151"/>
      <c r="J5" s="151"/>
      <c r="K5" s="151"/>
      <c r="L5" s="152"/>
    </row>
    <row r="6" spans="1:12" ht="29" x14ac:dyDescent="0.35">
      <c r="A6" s="137" t="s">
        <v>1</v>
      </c>
      <c r="B6" s="3" t="s">
        <v>2</v>
      </c>
      <c r="C6" s="3" t="s">
        <v>3</v>
      </c>
      <c r="D6" s="3" t="s">
        <v>4</v>
      </c>
      <c r="E6" s="71" t="s">
        <v>88</v>
      </c>
      <c r="F6" s="3" t="s">
        <v>5</v>
      </c>
      <c r="G6" s="3" t="s">
        <v>6</v>
      </c>
      <c r="H6" s="3" t="s">
        <v>7</v>
      </c>
      <c r="I6" s="137" t="s">
        <v>99</v>
      </c>
      <c r="J6" s="137" t="s">
        <v>100</v>
      </c>
      <c r="K6" s="137" t="s">
        <v>101</v>
      </c>
      <c r="L6" s="137" t="s">
        <v>94</v>
      </c>
    </row>
    <row r="7" spans="1:12" x14ac:dyDescent="0.35">
      <c r="A7" s="138"/>
      <c r="B7" s="3" t="s">
        <v>8</v>
      </c>
      <c r="C7" s="3" t="s">
        <v>8</v>
      </c>
      <c r="D7" s="3" t="s">
        <v>9</v>
      </c>
      <c r="E7" s="3" t="s">
        <v>10</v>
      </c>
      <c r="F7" s="3"/>
      <c r="G7" s="3" t="s">
        <v>11</v>
      </c>
      <c r="H7" s="3" t="s">
        <v>11</v>
      </c>
      <c r="I7" s="138"/>
      <c r="J7" s="138"/>
      <c r="K7" s="138"/>
      <c r="L7" s="138"/>
    </row>
    <row r="8" spans="1:12"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2"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2"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2"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2"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2"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2"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2"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2"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row>
    <row r="19" spans="1:18" x14ac:dyDescent="0.35">
      <c r="A19" s="11" t="s">
        <v>19</v>
      </c>
      <c r="B19" s="12"/>
      <c r="C19" s="123"/>
      <c r="D19" s="8">
        <v>1.0000000000000001E-9</v>
      </c>
      <c r="E19" s="9">
        <v>30.65</v>
      </c>
      <c r="F19" s="14"/>
      <c r="G19" s="18">
        <f t="shared" si="0"/>
        <v>0</v>
      </c>
      <c r="H19" s="19">
        <f t="shared" si="1"/>
        <v>0</v>
      </c>
      <c r="I19" s="94"/>
      <c r="J19" s="94"/>
      <c r="K19" s="94"/>
      <c r="L19" s="94"/>
    </row>
    <row r="20" spans="1:18" x14ac:dyDescent="0.35">
      <c r="A20" s="11" t="s">
        <v>19</v>
      </c>
      <c r="B20" s="12"/>
      <c r="C20" s="123"/>
      <c r="D20" s="8">
        <v>1.0000000000000001E-9</v>
      </c>
      <c r="E20" s="9">
        <v>30.65</v>
      </c>
      <c r="F20" s="14"/>
      <c r="G20" s="18">
        <f t="shared" si="0"/>
        <v>0</v>
      </c>
      <c r="H20" s="19">
        <f t="shared" si="1"/>
        <v>0</v>
      </c>
      <c r="I20" s="94"/>
      <c r="J20" s="94"/>
      <c r="K20" s="94"/>
      <c r="L20" s="94"/>
    </row>
    <row r="21" spans="1:18" x14ac:dyDescent="0.35">
      <c r="A21" s="11" t="s">
        <v>19</v>
      </c>
      <c r="B21" s="12"/>
      <c r="C21" s="13"/>
      <c r="D21" s="8">
        <v>1.0000000000000001E-9</v>
      </c>
      <c r="E21" s="13">
        <v>30.65</v>
      </c>
      <c r="F21" s="14"/>
      <c r="G21" s="18">
        <f t="shared" si="0"/>
        <v>0</v>
      </c>
      <c r="H21" s="19">
        <f t="shared" si="1"/>
        <v>0</v>
      </c>
      <c r="I21" s="94"/>
      <c r="J21" s="94"/>
      <c r="K21" s="94"/>
      <c r="L21" s="94"/>
    </row>
    <row r="22" spans="1:18" x14ac:dyDescent="0.35">
      <c r="A22" s="11" t="s">
        <v>19</v>
      </c>
      <c r="B22" s="12"/>
      <c r="C22" s="13"/>
      <c r="D22" s="8">
        <v>1.0000000000000001E-9</v>
      </c>
      <c r="E22" s="13">
        <v>30.65</v>
      </c>
      <c r="F22" s="14"/>
      <c r="G22" s="18">
        <f t="shared" si="0"/>
        <v>0</v>
      </c>
      <c r="H22" s="19">
        <f t="shared" si="1"/>
        <v>0</v>
      </c>
      <c r="I22" s="94"/>
      <c r="J22" s="94"/>
      <c r="K22" s="94"/>
      <c r="L22" s="94"/>
    </row>
    <row r="23" spans="1:18" x14ac:dyDescent="0.35">
      <c r="A23" s="11" t="s">
        <v>19</v>
      </c>
      <c r="B23" s="12"/>
      <c r="C23" s="13"/>
      <c r="D23" s="8">
        <v>1.0000000000000001E-9</v>
      </c>
      <c r="E23" s="13">
        <v>30.65</v>
      </c>
      <c r="F23" s="14"/>
      <c r="G23" s="18">
        <f t="shared" si="0"/>
        <v>0</v>
      </c>
      <c r="H23" s="19">
        <f t="shared" si="1"/>
        <v>0</v>
      </c>
      <c r="I23" s="94"/>
      <c r="J23" s="94"/>
      <c r="K23" s="94"/>
      <c r="L23" s="94"/>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row>
    <row r="25" spans="1:18" x14ac:dyDescent="0.35">
      <c r="A25" s="20"/>
      <c r="B25" s="21"/>
      <c r="C25" s="21"/>
      <c r="D25" s="21"/>
      <c r="E25" s="21"/>
      <c r="F25" s="21"/>
      <c r="G25" s="21"/>
      <c r="H25" s="21"/>
      <c r="I25" s="21"/>
      <c r="J25" s="21"/>
      <c r="K25" s="21"/>
      <c r="L25" s="22"/>
    </row>
    <row r="26" spans="1:18" s="1" customFormat="1" ht="26" x14ac:dyDescent="0.35">
      <c r="A26" s="139" t="s">
        <v>90</v>
      </c>
      <c r="B26" s="151"/>
      <c r="C26" s="151"/>
      <c r="D26" s="151"/>
      <c r="E26" s="151"/>
      <c r="F26" s="151"/>
      <c r="G26" s="151"/>
      <c r="H26" s="151"/>
      <c r="I26" s="151"/>
      <c r="J26" s="151"/>
      <c r="K26" s="151"/>
      <c r="L26" s="152"/>
      <c r="M26" s="2"/>
      <c r="N26" s="2"/>
      <c r="O26" s="2"/>
      <c r="P26" s="2"/>
      <c r="Q26" s="2"/>
      <c r="R26" s="2"/>
    </row>
    <row r="27" spans="1:18" s="1" customFormat="1" ht="45"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s="1" customFormat="1"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row>
    <row r="46" spans="1:18" x14ac:dyDescent="0.35">
      <c r="A46" s="48"/>
      <c r="B46" s="49"/>
      <c r="C46" s="49"/>
      <c r="D46" s="49"/>
      <c r="E46" s="49"/>
      <c r="F46" s="49"/>
      <c r="G46" s="49"/>
      <c r="H46" s="49"/>
      <c r="I46" s="49"/>
      <c r="J46" s="49"/>
      <c r="K46" s="49"/>
      <c r="L46" s="50"/>
    </row>
    <row r="47" spans="1:18" s="1" customFormat="1"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row>
    <row r="49" spans="1:12" ht="58" x14ac:dyDescent="0.35">
      <c r="A49" s="138"/>
      <c r="B49" s="24" t="s">
        <v>22</v>
      </c>
      <c r="C49" s="24" t="s">
        <v>23</v>
      </c>
      <c r="D49" s="24" t="s">
        <v>24</v>
      </c>
      <c r="E49" s="24" t="s">
        <v>25</v>
      </c>
      <c r="F49" s="24" t="s">
        <v>26</v>
      </c>
      <c r="G49" s="24" t="s">
        <v>27</v>
      </c>
      <c r="H49" s="24" t="s">
        <v>28</v>
      </c>
      <c r="I49" s="24" t="s">
        <v>29</v>
      </c>
      <c r="J49" s="24" t="s">
        <v>30</v>
      </c>
      <c r="K49" s="24" t="s">
        <v>31</v>
      </c>
      <c r="L49" s="3" t="s">
        <v>32</v>
      </c>
    </row>
    <row r="50" spans="1:12" x14ac:dyDescent="0.35">
      <c r="A50" s="106" t="str">
        <f>A8</f>
        <v>Commercial</v>
      </c>
      <c r="B50" s="9"/>
      <c r="C50" s="9"/>
      <c r="D50" s="9"/>
      <c r="E50" s="9"/>
      <c r="F50" s="9"/>
      <c r="G50" s="9"/>
      <c r="H50" s="9"/>
      <c r="I50" s="9"/>
      <c r="J50" s="9"/>
      <c r="K50" s="9"/>
      <c r="L50" s="25" t="str">
        <f>IF(SUM(B50:K50)&gt;$D$8,"BMP acreage exceeds land use acreage"," ")</f>
        <v xml:space="preserve"> </v>
      </c>
    </row>
    <row r="51" spans="1:12" x14ac:dyDescent="0.35">
      <c r="A51" s="106" t="str">
        <f t="shared" ref="A51:A65" si="16">A9</f>
        <v>Industrial</v>
      </c>
      <c r="B51" s="9"/>
      <c r="C51" s="9"/>
      <c r="D51" s="9"/>
      <c r="E51" s="9"/>
      <c r="F51" s="9"/>
      <c r="G51" s="9"/>
      <c r="H51" s="9"/>
      <c r="I51" s="9"/>
      <c r="J51" s="9"/>
      <c r="K51" s="9"/>
      <c r="L51" s="25" t="str">
        <f>IF(SUM(B51:K51)&gt;$D$9,"BMP acreage exceeds land use acreage"," ")</f>
        <v xml:space="preserve"> </v>
      </c>
    </row>
    <row r="52" spans="1:12" x14ac:dyDescent="0.35">
      <c r="A52" s="106" t="str">
        <f t="shared" si="16"/>
        <v>Institutional</v>
      </c>
      <c r="B52" s="9"/>
      <c r="C52" s="9"/>
      <c r="D52" s="9"/>
      <c r="E52" s="9"/>
      <c r="F52" s="9"/>
      <c r="G52" s="9"/>
      <c r="H52" s="9"/>
      <c r="I52" s="9"/>
      <c r="J52" s="9"/>
      <c r="K52" s="9"/>
      <c r="L52" s="25" t="str">
        <f>IF(SUM(B52:K52)&gt;$D$10,"BMP acreage exceeds land use acreage"," ")</f>
        <v xml:space="preserve"> </v>
      </c>
    </row>
    <row r="53" spans="1:12" x14ac:dyDescent="0.35">
      <c r="A53" s="106" t="str">
        <f t="shared" si="16"/>
        <v>Multi-use</v>
      </c>
      <c r="B53" s="9"/>
      <c r="C53" s="9"/>
      <c r="D53" s="9"/>
      <c r="E53" s="9"/>
      <c r="F53" s="9"/>
      <c r="G53" s="9"/>
      <c r="H53" s="9"/>
      <c r="I53" s="9"/>
      <c r="J53" s="9"/>
      <c r="K53" s="9"/>
      <c r="L53" s="25" t="str">
        <f>IF(SUM(B53:K53)&gt;$D$11,"BMP acreage exceeds land use acreage"," ")</f>
        <v xml:space="preserve"> </v>
      </c>
    </row>
    <row r="54" spans="1:12" x14ac:dyDescent="0.35">
      <c r="A54" s="106" t="str">
        <f t="shared" si="16"/>
        <v>Municipal</v>
      </c>
      <c r="B54" s="9"/>
      <c r="C54" s="9"/>
      <c r="D54" s="9"/>
      <c r="E54" s="9"/>
      <c r="F54" s="9"/>
      <c r="G54" s="9"/>
      <c r="H54" s="9"/>
      <c r="I54" s="9"/>
      <c r="J54" s="9"/>
      <c r="K54" s="9"/>
      <c r="L54" s="25" t="str">
        <f>IF(SUM(B54:K54)&gt;$D$12,"BMP acreage exceeds land use acreage"," ")</f>
        <v xml:space="preserve"> </v>
      </c>
    </row>
    <row r="55" spans="1:12" x14ac:dyDescent="0.35">
      <c r="A55" s="106" t="str">
        <f t="shared" si="16"/>
        <v>Open space</v>
      </c>
      <c r="B55" s="9"/>
      <c r="C55" s="9"/>
      <c r="D55" s="9"/>
      <c r="E55" s="9"/>
      <c r="F55" s="9"/>
      <c r="G55" s="9"/>
      <c r="H55" s="9"/>
      <c r="I55" s="9"/>
      <c r="J55" s="9"/>
      <c r="K55" s="9"/>
      <c r="L55" s="25" t="str">
        <f>IF(SUM(B55:K55)&gt;$D$13,"BMP acreage exceeds land use acreage"," ")</f>
        <v xml:space="preserve"> </v>
      </c>
    </row>
    <row r="56" spans="1:12" x14ac:dyDescent="0.35">
      <c r="A56" s="106" t="str">
        <f t="shared" si="16"/>
        <v>Residential</v>
      </c>
      <c r="B56" s="9"/>
      <c r="C56" s="9"/>
      <c r="D56" s="9"/>
      <c r="E56" s="9"/>
      <c r="F56" s="9"/>
      <c r="G56" s="9"/>
      <c r="H56" s="9"/>
      <c r="I56" s="9"/>
      <c r="J56" s="9"/>
      <c r="K56" s="9"/>
      <c r="L56" s="25" t="str">
        <f>IF(SUM(B56:K56)&gt;$D$14,"BMP acreage exceeds land use acreage"," ")</f>
        <v xml:space="preserve"> </v>
      </c>
    </row>
    <row r="57" spans="1:12" x14ac:dyDescent="0.35">
      <c r="A57" s="106" t="str">
        <f t="shared" si="16"/>
        <v>Park</v>
      </c>
      <c r="B57" s="9"/>
      <c r="C57" s="9"/>
      <c r="D57" s="9"/>
      <c r="E57" s="9"/>
      <c r="F57" s="9"/>
      <c r="G57" s="9"/>
      <c r="H57" s="9"/>
      <c r="I57" s="9"/>
      <c r="J57" s="9"/>
      <c r="K57" s="9"/>
      <c r="L57" s="25" t="str">
        <f>IF(SUM(B57:K57)&gt;$D$15,"BMP acreage exceeds land use acreage"," ")</f>
        <v xml:space="preserve"> </v>
      </c>
    </row>
    <row r="58" spans="1:12" x14ac:dyDescent="0.35">
      <c r="A58" s="106" t="str">
        <f t="shared" si="16"/>
        <v>Agriculture</v>
      </c>
      <c r="B58" s="9"/>
      <c r="C58" s="9"/>
      <c r="D58" s="9"/>
      <c r="E58" s="9"/>
      <c r="F58" s="9"/>
      <c r="G58" s="9"/>
      <c r="H58" s="9"/>
      <c r="I58" s="9"/>
      <c r="J58" s="9"/>
      <c r="K58" s="9"/>
      <c r="L58" s="25" t="str">
        <f>IF(SUM(B58:K58)&gt;$D$16,"BMP acreage exceeds land use acreage"," ")</f>
        <v xml:space="preserve"> </v>
      </c>
    </row>
    <row r="59" spans="1:12" x14ac:dyDescent="0.35">
      <c r="A59" s="106" t="str">
        <f t="shared" si="16"/>
        <v>Transportation</v>
      </c>
      <c r="B59" s="9"/>
      <c r="C59" s="9"/>
      <c r="D59" s="9"/>
      <c r="E59" s="9"/>
      <c r="F59" s="9"/>
      <c r="G59" s="9"/>
      <c r="H59" s="9"/>
      <c r="I59" s="9"/>
      <c r="J59" s="9"/>
      <c r="K59" s="9"/>
      <c r="L59" s="25" t="str">
        <f>IF(SUM(B59:K59)&gt;$D$17,"BMP acreage exceeds land use acreage"," ")</f>
        <v xml:space="preserve"> </v>
      </c>
    </row>
    <row r="60" spans="1:12" x14ac:dyDescent="0.35">
      <c r="A60" s="106" t="str">
        <f t="shared" si="16"/>
        <v>Water</v>
      </c>
      <c r="B60" s="9"/>
      <c r="C60" s="9"/>
      <c r="D60" s="9"/>
      <c r="E60" s="9"/>
      <c r="F60" s="9"/>
      <c r="G60" s="9"/>
      <c r="H60" s="9"/>
      <c r="I60" s="9"/>
      <c r="J60" s="9"/>
      <c r="K60" s="9"/>
      <c r="L60" s="25" t="str">
        <f>IF(SUM(B60:K60)&gt;$D$18,"BMP acreage exceeds land use acreage"," ")</f>
        <v xml:space="preserve"> </v>
      </c>
    </row>
    <row r="61" spans="1:12" x14ac:dyDescent="0.35">
      <c r="A61" s="106" t="str">
        <f t="shared" si="16"/>
        <v>User specified</v>
      </c>
      <c r="B61" s="9"/>
      <c r="C61" s="9"/>
      <c r="D61" s="9"/>
      <c r="E61" s="9"/>
      <c r="F61" s="9"/>
      <c r="G61" s="9"/>
      <c r="H61" s="9"/>
      <c r="I61" s="9"/>
      <c r="J61" s="9"/>
      <c r="K61" s="9"/>
      <c r="L61" s="25" t="str">
        <f>IF(SUM(B61:K61)&gt;$D$19,"BMP acreage exceeds land use acreage"," ")</f>
        <v xml:space="preserve"> </v>
      </c>
    </row>
    <row r="62" spans="1:12" x14ac:dyDescent="0.35">
      <c r="A62" s="106" t="str">
        <f t="shared" si="16"/>
        <v>User specified</v>
      </c>
      <c r="B62" s="9"/>
      <c r="C62" s="9"/>
      <c r="D62" s="9"/>
      <c r="E62" s="9"/>
      <c r="F62" s="9"/>
      <c r="G62" s="9"/>
      <c r="H62" s="9"/>
      <c r="I62" s="9"/>
      <c r="J62" s="9"/>
      <c r="K62" s="9"/>
      <c r="L62" s="25"/>
    </row>
    <row r="63" spans="1:12" x14ac:dyDescent="0.35">
      <c r="A63" s="106" t="str">
        <f t="shared" si="16"/>
        <v>User specified</v>
      </c>
      <c r="B63" s="9"/>
      <c r="C63" s="9"/>
      <c r="D63" s="9"/>
      <c r="E63" s="9"/>
      <c r="F63" s="9"/>
      <c r="G63" s="9"/>
      <c r="H63" s="9"/>
      <c r="I63" s="9"/>
      <c r="J63" s="9"/>
      <c r="K63" s="9"/>
      <c r="L63" s="25"/>
    </row>
    <row r="64" spans="1:12" x14ac:dyDescent="0.35">
      <c r="A64" s="106" t="str">
        <f t="shared" si="16"/>
        <v>User specified</v>
      </c>
      <c r="B64" s="9"/>
      <c r="C64" s="9"/>
      <c r="D64" s="9"/>
      <c r="E64" s="9"/>
      <c r="F64" s="9"/>
      <c r="G64" s="9"/>
      <c r="H64" s="9"/>
      <c r="I64" s="9"/>
      <c r="J64" s="9"/>
      <c r="K64" s="9"/>
      <c r="L64" s="25"/>
    </row>
    <row r="65" spans="1:18" x14ac:dyDescent="0.35">
      <c r="A65" s="106" t="str">
        <f t="shared" si="16"/>
        <v>User specified</v>
      </c>
      <c r="B65" s="9"/>
      <c r="C65" s="9"/>
      <c r="D65" s="9"/>
      <c r="E65" s="9"/>
      <c r="F65" s="9"/>
      <c r="G65" s="9"/>
      <c r="H65" s="9"/>
      <c r="I65" s="9"/>
      <c r="J65" s="9"/>
      <c r="K65" s="9"/>
      <c r="L65" s="25"/>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7">(((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7"/>
        <v>0</v>
      </c>
      <c r="E69" s="28">
        <f t="shared" si="17"/>
        <v>0</v>
      </c>
      <c r="F69" s="28">
        <f t="shared" si="17"/>
        <v>0</v>
      </c>
      <c r="G69" s="28">
        <f t="shared" si="17"/>
        <v>0</v>
      </c>
      <c r="H69" s="28">
        <f t="shared" si="17"/>
        <v>0</v>
      </c>
      <c r="I69" s="28">
        <f t="shared" si="17"/>
        <v>0</v>
      </c>
      <c r="J69" s="28">
        <f t="shared" si="17"/>
        <v>0</v>
      </c>
      <c r="K69" s="28">
        <f t="shared" si="17"/>
        <v>0</v>
      </c>
      <c r="L69" s="28">
        <f>SUM(B69:K69)</f>
        <v>0</v>
      </c>
    </row>
    <row r="70" spans="1:18" x14ac:dyDescent="0.35">
      <c r="A70" s="15" t="s">
        <v>37</v>
      </c>
      <c r="B70" s="29">
        <f>B69/$G$45</f>
        <v>0</v>
      </c>
      <c r="C70" s="29">
        <f t="shared" ref="C70:K70" si="18">C69/$G$45</f>
        <v>0</v>
      </c>
      <c r="D70" s="29">
        <f t="shared" si="18"/>
        <v>0</v>
      </c>
      <c r="E70" s="29">
        <f t="shared" si="18"/>
        <v>0</v>
      </c>
      <c r="F70" s="29">
        <f t="shared" si="18"/>
        <v>0</v>
      </c>
      <c r="G70" s="29">
        <f t="shared" si="18"/>
        <v>0</v>
      </c>
      <c r="H70" s="29">
        <f t="shared" si="18"/>
        <v>0</v>
      </c>
      <c r="I70" s="29">
        <f t="shared" si="18"/>
        <v>0</v>
      </c>
      <c r="J70" s="29">
        <f t="shared" si="18"/>
        <v>0</v>
      </c>
      <c r="K70" s="29">
        <f t="shared" si="18"/>
        <v>0</v>
      </c>
      <c r="L70" s="29">
        <f>L69/$G$45</f>
        <v>0</v>
      </c>
    </row>
    <row r="71" spans="1:18" x14ac:dyDescent="0.35">
      <c r="A71" s="30"/>
      <c r="B71" s="31"/>
      <c r="C71" s="31"/>
      <c r="D71" s="31"/>
      <c r="E71" s="31"/>
      <c r="F71" s="31"/>
      <c r="G71" s="31"/>
      <c r="H71" s="31"/>
      <c r="I71" s="31"/>
      <c r="J71" s="31"/>
      <c r="K71" s="31"/>
      <c r="L71" s="31"/>
    </row>
    <row r="72" spans="1:18" s="1" customFormat="1" ht="26" x14ac:dyDescent="0.35">
      <c r="A72" s="139" t="s">
        <v>93</v>
      </c>
      <c r="B72" s="140"/>
      <c r="C72" s="140"/>
      <c r="D72" s="140"/>
      <c r="E72" s="140"/>
      <c r="F72" s="140"/>
      <c r="G72" s="140"/>
      <c r="H72" s="140"/>
      <c r="I72" s="140"/>
      <c r="J72" s="140"/>
      <c r="K72" s="140"/>
      <c r="L72" s="141"/>
      <c r="M72" s="2"/>
      <c r="N72" s="2"/>
      <c r="O72" s="2"/>
      <c r="P72" s="2"/>
      <c r="Q72" s="2"/>
      <c r="R72" s="2"/>
    </row>
    <row r="73" spans="1:18" s="1" customFormat="1"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row>
    <row r="76" spans="1:18" x14ac:dyDescent="0.35">
      <c r="A76" s="106" t="str">
        <f t="shared" ref="A76:A90" si="19">A9</f>
        <v>Industrial</v>
      </c>
      <c r="B76" s="9"/>
      <c r="C76" s="9"/>
      <c r="D76" s="9"/>
      <c r="E76" s="9"/>
      <c r="F76" s="9"/>
      <c r="G76" s="9"/>
      <c r="H76" s="9"/>
      <c r="I76" s="9"/>
      <c r="J76" s="9"/>
      <c r="K76" s="9"/>
      <c r="L76" s="25" t="str">
        <f>IF(SUM(B76:K76)&gt;$D$9,"BMP acreage exceeds land use acreage"," ")</f>
        <v xml:space="preserve"> </v>
      </c>
    </row>
    <row r="77" spans="1:18" x14ac:dyDescent="0.35">
      <c r="A77" s="106" t="str">
        <f t="shared" si="19"/>
        <v>Institutional</v>
      </c>
      <c r="B77" s="9"/>
      <c r="C77" s="9"/>
      <c r="D77" s="9"/>
      <c r="E77" s="9"/>
      <c r="F77" s="9"/>
      <c r="G77" s="9"/>
      <c r="H77" s="9"/>
      <c r="I77" s="9"/>
      <c r="J77" s="9"/>
      <c r="K77" s="9"/>
      <c r="L77" s="25" t="str">
        <f>IF(SUM(B77:K77)&gt;$D$10,"BMP acreage exceeds land use acreage"," ")</f>
        <v xml:space="preserve"> </v>
      </c>
    </row>
    <row r="78" spans="1:18" x14ac:dyDescent="0.35">
      <c r="A78" s="106" t="str">
        <f t="shared" si="19"/>
        <v>Multi-use</v>
      </c>
      <c r="B78" s="9"/>
      <c r="C78" s="9"/>
      <c r="D78" s="9"/>
      <c r="E78" s="9"/>
      <c r="F78" s="9"/>
      <c r="G78" s="9"/>
      <c r="H78" s="9"/>
      <c r="I78" s="9"/>
      <c r="J78" s="9"/>
      <c r="K78" s="9"/>
      <c r="L78" s="25" t="str">
        <f>IF(SUM(B78:K78)&gt;$D$11,"BMP acreage exceeds land use acreage"," ")</f>
        <v xml:space="preserve"> </v>
      </c>
    </row>
    <row r="79" spans="1:18" x14ac:dyDescent="0.35">
      <c r="A79" s="106" t="str">
        <f t="shared" si="19"/>
        <v>Municipal</v>
      </c>
      <c r="B79" s="9"/>
      <c r="C79" s="9"/>
      <c r="D79" s="9"/>
      <c r="E79" s="9"/>
      <c r="F79" s="9"/>
      <c r="G79" s="9"/>
      <c r="H79" s="9"/>
      <c r="I79" s="9"/>
      <c r="J79" s="9"/>
      <c r="K79" s="9"/>
      <c r="L79" s="25" t="str">
        <f>IF(SUM(B79:K79)&gt;$D$12,"BMP acreage exceeds land use acreage"," ")</f>
        <v xml:space="preserve"> </v>
      </c>
    </row>
    <row r="80" spans="1:18" x14ac:dyDescent="0.35">
      <c r="A80" s="106" t="str">
        <f t="shared" si="19"/>
        <v>Open space</v>
      </c>
      <c r="B80" s="9"/>
      <c r="C80" s="9"/>
      <c r="D80" s="9"/>
      <c r="E80" s="9"/>
      <c r="F80" s="9"/>
      <c r="G80" s="9"/>
      <c r="H80" s="9"/>
      <c r="I80" s="9"/>
      <c r="J80" s="9"/>
      <c r="K80" s="9"/>
      <c r="L80" s="25" t="str">
        <f>IF(SUM(B80:K80)&gt;$D$13,"BMP acreage exceeds land use acreage"," ")</f>
        <v xml:space="preserve"> </v>
      </c>
    </row>
    <row r="81" spans="1:12" x14ac:dyDescent="0.35">
      <c r="A81" s="106" t="str">
        <f t="shared" si="19"/>
        <v>Residential</v>
      </c>
      <c r="B81" s="9"/>
      <c r="C81" s="9"/>
      <c r="D81" s="9"/>
      <c r="E81" s="9"/>
      <c r="F81" s="9"/>
      <c r="G81" s="9"/>
      <c r="H81" s="9"/>
      <c r="I81" s="9"/>
      <c r="J81" s="9"/>
      <c r="K81" s="9"/>
      <c r="L81" s="25" t="str">
        <f>IF(SUM(B81:K81)&gt;$D$14,"BMP acreage exceeds land use acreage"," ")</f>
        <v xml:space="preserve"> </v>
      </c>
    </row>
    <row r="82" spans="1:12" x14ac:dyDescent="0.35">
      <c r="A82" s="106" t="str">
        <f t="shared" si="19"/>
        <v>Park</v>
      </c>
      <c r="B82" s="9"/>
      <c r="C82" s="9"/>
      <c r="D82" s="9"/>
      <c r="E82" s="9"/>
      <c r="F82" s="9"/>
      <c r="G82" s="9"/>
      <c r="H82" s="9"/>
      <c r="I82" s="9"/>
      <c r="J82" s="9"/>
      <c r="K82" s="9"/>
      <c r="L82" s="25" t="str">
        <f>IF(SUM(B82:K82)&gt;$D$15,"BMP acreage exceeds land use acreage"," ")</f>
        <v xml:space="preserve"> </v>
      </c>
    </row>
    <row r="83" spans="1:12" x14ac:dyDescent="0.35">
      <c r="A83" s="106" t="str">
        <f t="shared" si="19"/>
        <v>Agriculture</v>
      </c>
      <c r="B83" s="9"/>
      <c r="C83" s="9"/>
      <c r="D83" s="9"/>
      <c r="E83" s="9"/>
      <c r="F83" s="9"/>
      <c r="G83" s="9"/>
      <c r="H83" s="9"/>
      <c r="I83" s="9"/>
      <c r="J83" s="9"/>
      <c r="K83" s="9"/>
      <c r="L83" s="25" t="str">
        <f>IF(SUM(B83:K83)&gt;$D$16,"BMP acreage exceeds land use acreage"," ")</f>
        <v xml:space="preserve"> </v>
      </c>
    </row>
    <row r="84" spans="1:12" x14ac:dyDescent="0.35">
      <c r="A84" s="106" t="str">
        <f t="shared" si="19"/>
        <v>Transportation</v>
      </c>
      <c r="B84" s="9"/>
      <c r="C84" s="9"/>
      <c r="D84" s="9"/>
      <c r="E84" s="9"/>
      <c r="F84" s="9"/>
      <c r="G84" s="9"/>
      <c r="H84" s="9"/>
      <c r="I84" s="9"/>
      <c r="J84" s="9"/>
      <c r="K84" s="9"/>
      <c r="L84" s="25" t="str">
        <f>IF(SUM(B84:K84)&gt;$D$17,"BMP acreage exceeds land use acreage"," ")</f>
        <v xml:space="preserve"> </v>
      </c>
    </row>
    <row r="85" spans="1:12" x14ac:dyDescent="0.35">
      <c r="A85" s="106" t="str">
        <f t="shared" si="19"/>
        <v>Water</v>
      </c>
      <c r="B85" s="9"/>
      <c r="C85" s="9"/>
      <c r="D85" s="9"/>
      <c r="E85" s="9"/>
      <c r="F85" s="9"/>
      <c r="G85" s="9"/>
      <c r="H85" s="9"/>
      <c r="I85" s="9"/>
      <c r="J85" s="9"/>
      <c r="K85" s="9"/>
      <c r="L85" s="25" t="str">
        <f>IF(SUM(B85:K85)&gt;$D$18,"BMP acreage exceeds land use acreage"," ")</f>
        <v xml:space="preserve"> </v>
      </c>
    </row>
    <row r="86" spans="1:12" x14ac:dyDescent="0.35">
      <c r="A86" s="106" t="str">
        <f t="shared" si="19"/>
        <v>User specified</v>
      </c>
      <c r="B86" s="9"/>
      <c r="C86" s="9"/>
      <c r="D86" s="9"/>
      <c r="E86" s="9"/>
      <c r="F86" s="9"/>
      <c r="G86" s="9"/>
      <c r="H86" s="9"/>
      <c r="I86" s="9"/>
      <c r="J86" s="9"/>
      <c r="K86" s="9"/>
      <c r="L86" s="25" t="str">
        <f>IF(SUM(B86:K86)&gt;$D$19,"BMP acreage exceeds land use acreage"," ")</f>
        <v xml:space="preserve"> </v>
      </c>
    </row>
    <row r="87" spans="1:12" x14ac:dyDescent="0.35">
      <c r="A87" s="106" t="str">
        <f t="shared" si="19"/>
        <v>User specified</v>
      </c>
      <c r="B87" s="9"/>
      <c r="C87" s="9"/>
      <c r="D87" s="9"/>
      <c r="E87" s="9"/>
      <c r="F87" s="9"/>
      <c r="G87" s="9"/>
      <c r="H87" s="9"/>
      <c r="I87" s="9"/>
      <c r="J87" s="9"/>
      <c r="K87" s="9"/>
      <c r="L87" s="25"/>
    </row>
    <row r="88" spans="1:12" x14ac:dyDescent="0.35">
      <c r="A88" s="106" t="str">
        <f t="shared" si="19"/>
        <v>User specified</v>
      </c>
      <c r="B88" s="9"/>
      <c r="C88" s="9"/>
      <c r="D88" s="9"/>
      <c r="E88" s="9"/>
      <c r="F88" s="9"/>
      <c r="G88" s="9"/>
      <c r="H88" s="9"/>
      <c r="I88" s="9"/>
      <c r="J88" s="9"/>
      <c r="K88" s="9"/>
      <c r="L88" s="25"/>
    </row>
    <row r="89" spans="1:12" x14ac:dyDescent="0.35">
      <c r="A89" s="106" t="str">
        <f t="shared" si="19"/>
        <v>User specified</v>
      </c>
      <c r="B89" s="9"/>
      <c r="C89" s="9"/>
      <c r="D89" s="9"/>
      <c r="E89" s="9"/>
      <c r="F89" s="9"/>
      <c r="G89" s="9"/>
      <c r="H89" s="9"/>
      <c r="I89" s="9"/>
      <c r="J89" s="9"/>
      <c r="K89" s="9"/>
      <c r="L89" s="25"/>
    </row>
    <row r="90" spans="1:12" x14ac:dyDescent="0.35">
      <c r="A90" s="106" t="str">
        <f t="shared" si="19"/>
        <v>User specified</v>
      </c>
      <c r="B90" s="9"/>
      <c r="C90" s="9"/>
      <c r="D90" s="9"/>
      <c r="E90" s="9"/>
      <c r="F90" s="9"/>
      <c r="G90" s="9"/>
      <c r="H90" s="9"/>
      <c r="I90" s="9"/>
      <c r="J90" s="9"/>
      <c r="K90" s="9"/>
      <c r="L90" s="25"/>
    </row>
    <row r="91" spans="1:12"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row>
    <row r="92" spans="1:12"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row>
    <row r="93" spans="1:12"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row>
    <row r="94" spans="1:12"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0">(((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0"/>
        <v>0</v>
      </c>
      <c r="E94" s="35">
        <f t="shared" si="20"/>
        <v>0</v>
      </c>
      <c r="F94" s="35">
        <f t="shared" si="20"/>
        <v>0</v>
      </c>
      <c r="G94" s="35">
        <f t="shared" si="20"/>
        <v>0</v>
      </c>
      <c r="H94" s="35">
        <f t="shared" si="20"/>
        <v>0</v>
      </c>
      <c r="I94" s="35">
        <f t="shared" si="20"/>
        <v>0</v>
      </c>
      <c r="J94" s="35">
        <f t="shared" si="20"/>
        <v>0</v>
      </c>
      <c r="K94" s="35">
        <f t="shared" si="20"/>
        <v>0</v>
      </c>
      <c r="L94" s="35">
        <f>SUM(B94:K94)</f>
        <v>0</v>
      </c>
    </row>
    <row r="95" spans="1:12" x14ac:dyDescent="0.35">
      <c r="A95" s="15" t="s">
        <v>37</v>
      </c>
      <c r="B95" s="29">
        <f>B94/$H$45</f>
        <v>0</v>
      </c>
      <c r="C95" s="29">
        <f t="shared" ref="C95:K95" si="21">C94/$H$45</f>
        <v>0</v>
      </c>
      <c r="D95" s="29">
        <f t="shared" si="21"/>
        <v>0</v>
      </c>
      <c r="E95" s="29">
        <f t="shared" si="21"/>
        <v>0</v>
      </c>
      <c r="F95" s="29">
        <f t="shared" si="21"/>
        <v>0</v>
      </c>
      <c r="G95" s="29">
        <f t="shared" si="21"/>
        <v>0</v>
      </c>
      <c r="H95" s="29">
        <f t="shared" si="21"/>
        <v>0</v>
      </c>
      <c r="I95" s="29">
        <f t="shared" si="21"/>
        <v>0</v>
      </c>
      <c r="J95" s="29">
        <f t="shared" si="21"/>
        <v>0</v>
      </c>
      <c r="K95" s="29">
        <f t="shared" si="21"/>
        <v>0</v>
      </c>
      <c r="L95" s="29">
        <f>L94/$H$45</f>
        <v>0</v>
      </c>
    </row>
    <row r="96" spans="1:12" x14ac:dyDescent="0.35">
      <c r="A96" s="20"/>
      <c r="B96" s="21"/>
      <c r="C96" s="21"/>
      <c r="D96" s="21"/>
      <c r="E96" s="21"/>
      <c r="F96" s="21"/>
      <c r="G96" s="21"/>
      <c r="H96" s="21"/>
      <c r="I96" s="21"/>
      <c r="J96" s="21"/>
      <c r="K96" s="21"/>
      <c r="L96" s="21"/>
    </row>
    <row r="97" spans="1:18" s="1" customFormat="1" ht="26" x14ac:dyDescent="0.35">
      <c r="A97" s="139" t="s">
        <v>92</v>
      </c>
      <c r="B97" s="140"/>
      <c r="C97" s="140"/>
      <c r="D97" s="140"/>
      <c r="E97" s="140"/>
      <c r="F97" s="140"/>
      <c r="G97" s="140"/>
      <c r="H97" s="140"/>
      <c r="I97" s="140"/>
      <c r="J97" s="140"/>
      <c r="K97" s="140"/>
      <c r="L97" s="141"/>
      <c r="M97" s="2"/>
      <c r="N97" s="2"/>
      <c r="O97" s="2"/>
      <c r="P97" s="2"/>
      <c r="Q97" s="2"/>
      <c r="R97" s="2"/>
    </row>
    <row r="98" spans="1:18" ht="45" customHeight="1" x14ac:dyDescent="0.35">
      <c r="A98" s="146" t="s">
        <v>42</v>
      </c>
      <c r="B98" s="42" t="s">
        <v>43</v>
      </c>
      <c r="C98" s="42" t="s">
        <v>44</v>
      </c>
      <c r="D98" s="134" t="s">
        <v>104</v>
      </c>
      <c r="E98" s="134"/>
      <c r="F98" s="134"/>
      <c r="G98" s="134"/>
      <c r="H98" s="134"/>
      <c r="I98" s="134"/>
      <c r="J98" s="134"/>
      <c r="K98" s="134"/>
      <c r="L98" s="134"/>
    </row>
    <row r="99" spans="1:18" ht="15" customHeight="1" x14ac:dyDescent="0.35">
      <c r="A99" s="148"/>
      <c r="B99" s="43" t="s">
        <v>45</v>
      </c>
      <c r="C99" s="43" t="s">
        <v>45</v>
      </c>
      <c r="D99" s="134"/>
      <c r="E99" s="134"/>
      <c r="F99" s="134"/>
      <c r="G99" s="134"/>
      <c r="H99" s="134"/>
      <c r="I99" s="134"/>
      <c r="J99" s="134"/>
      <c r="K99" s="134"/>
      <c r="L99" s="134"/>
    </row>
    <row r="100" spans="1:18" ht="15" customHeight="1" x14ac:dyDescent="0.35">
      <c r="A100" s="4" t="s">
        <v>38</v>
      </c>
      <c r="B100" s="100">
        <v>0.44</v>
      </c>
      <c r="C100" s="100">
        <v>0.85</v>
      </c>
      <c r="D100" s="134"/>
      <c r="E100" s="134"/>
      <c r="F100" s="134"/>
      <c r="G100" s="134"/>
      <c r="H100" s="134"/>
      <c r="I100" s="134"/>
      <c r="J100" s="134"/>
      <c r="K100" s="134"/>
      <c r="L100" s="134"/>
    </row>
    <row r="101" spans="1:18" ht="29" x14ac:dyDescent="0.35">
      <c r="A101" s="73" t="s">
        <v>46</v>
      </c>
      <c r="B101" s="100">
        <v>0</v>
      </c>
      <c r="C101" s="100">
        <v>0</v>
      </c>
      <c r="D101" s="134"/>
      <c r="E101" s="134"/>
      <c r="F101" s="134"/>
      <c r="G101" s="134"/>
      <c r="H101" s="134"/>
      <c r="I101" s="134"/>
      <c r="J101" s="134"/>
      <c r="K101" s="134"/>
      <c r="L101" s="134"/>
    </row>
    <row r="102" spans="1:18" ht="15" customHeight="1" x14ac:dyDescent="0.35">
      <c r="A102" s="24" t="s">
        <v>24</v>
      </c>
      <c r="B102" s="100">
        <v>0</v>
      </c>
      <c r="C102" s="100">
        <v>0.68</v>
      </c>
      <c r="D102" s="134"/>
      <c r="E102" s="134"/>
      <c r="F102" s="134"/>
      <c r="G102" s="134"/>
      <c r="H102" s="134"/>
      <c r="I102" s="134"/>
      <c r="J102" s="134"/>
      <c r="K102" s="134"/>
      <c r="L102" s="134"/>
    </row>
    <row r="103" spans="1:18" ht="15" customHeight="1" x14ac:dyDescent="0.35">
      <c r="A103" s="4" t="s">
        <v>25</v>
      </c>
      <c r="B103" s="100">
        <v>0</v>
      </c>
      <c r="C103" s="100">
        <v>0.96</v>
      </c>
      <c r="D103" s="134"/>
      <c r="E103" s="134"/>
      <c r="F103" s="134"/>
      <c r="G103" s="134"/>
      <c r="H103" s="134"/>
      <c r="I103" s="134"/>
      <c r="J103" s="134"/>
      <c r="K103" s="134"/>
      <c r="L103" s="134"/>
    </row>
    <row r="104" spans="1:18" ht="15" customHeight="1" x14ac:dyDescent="0.35">
      <c r="A104" s="4" t="s">
        <v>40</v>
      </c>
      <c r="B104" s="100">
        <v>0.45</v>
      </c>
      <c r="C104" s="100">
        <v>0.74</v>
      </c>
      <c r="D104" s="134"/>
      <c r="E104" s="134"/>
      <c r="F104" s="134"/>
      <c r="G104" s="134"/>
      <c r="H104" s="134"/>
      <c r="I104" s="134"/>
      <c r="J104" s="134"/>
      <c r="K104" s="134"/>
      <c r="L104" s="134"/>
    </row>
    <row r="105" spans="1:18" ht="15" customHeight="1" x14ac:dyDescent="0.35">
      <c r="A105" s="4" t="s">
        <v>27</v>
      </c>
      <c r="B105" s="100">
        <v>0.47</v>
      </c>
      <c r="C105" s="100">
        <v>0.85</v>
      </c>
      <c r="D105" s="134"/>
      <c r="E105" s="134"/>
      <c r="F105" s="134"/>
      <c r="G105" s="134"/>
      <c r="H105" s="134"/>
      <c r="I105" s="134"/>
      <c r="J105" s="134"/>
      <c r="K105" s="134"/>
      <c r="L105" s="134"/>
    </row>
    <row r="106" spans="1:18" ht="15" customHeight="1" x14ac:dyDescent="0.35">
      <c r="A106" s="4" t="s">
        <v>28</v>
      </c>
      <c r="B106" s="100">
        <v>0.4</v>
      </c>
      <c r="C106" s="100">
        <v>0.68</v>
      </c>
      <c r="D106" s="134"/>
      <c r="E106" s="134"/>
      <c r="F106" s="134"/>
      <c r="G106" s="134"/>
      <c r="H106" s="134"/>
      <c r="I106" s="134"/>
      <c r="J106" s="134"/>
      <c r="K106" s="134"/>
      <c r="L106" s="134"/>
    </row>
    <row r="107" spans="1:18" ht="15" customHeight="1" x14ac:dyDescent="0.35">
      <c r="A107" s="4" t="s">
        <v>29</v>
      </c>
      <c r="B107" s="100">
        <v>0.5</v>
      </c>
      <c r="C107" s="100">
        <v>0.84</v>
      </c>
      <c r="D107" s="134"/>
      <c r="E107" s="134"/>
      <c r="F107" s="134"/>
      <c r="G107" s="134"/>
      <c r="H107" s="134"/>
      <c r="I107" s="134"/>
      <c r="J107" s="134"/>
      <c r="K107" s="134"/>
      <c r="L107" s="134"/>
    </row>
    <row r="108" spans="1:18" ht="15" customHeight="1" x14ac:dyDescent="0.35">
      <c r="A108" s="4" t="s">
        <v>30</v>
      </c>
      <c r="B108" s="101">
        <v>0.38</v>
      </c>
      <c r="C108" s="100">
        <v>0.73</v>
      </c>
      <c r="D108" s="134"/>
      <c r="E108" s="134"/>
      <c r="F108" s="134"/>
      <c r="G108" s="134"/>
      <c r="H108" s="134"/>
      <c r="I108" s="134"/>
      <c r="J108" s="134"/>
      <c r="K108" s="134"/>
      <c r="L108" s="134"/>
    </row>
    <row r="109" spans="1:18" ht="15" customHeight="1" x14ac:dyDescent="0.35">
      <c r="A109" s="149" t="s">
        <v>47</v>
      </c>
      <c r="B109" s="149" t="s">
        <v>48</v>
      </c>
      <c r="C109" s="149"/>
      <c r="D109" s="147" t="s">
        <v>49</v>
      </c>
      <c r="E109" s="134" t="s">
        <v>105</v>
      </c>
      <c r="F109" s="134"/>
      <c r="G109" s="134"/>
      <c r="H109" s="134"/>
      <c r="I109" s="134"/>
      <c r="J109" s="134"/>
      <c r="K109" s="134"/>
      <c r="L109" s="134"/>
    </row>
    <row r="110" spans="1:18" ht="15" customHeight="1" x14ac:dyDescent="0.35">
      <c r="A110" s="149"/>
      <c r="B110" s="103" t="s">
        <v>50</v>
      </c>
      <c r="C110" s="103" t="s">
        <v>51</v>
      </c>
      <c r="D110" s="147"/>
      <c r="E110" s="134"/>
      <c r="F110" s="134"/>
      <c r="G110" s="134"/>
      <c r="H110" s="134"/>
      <c r="I110" s="134"/>
      <c r="J110" s="134"/>
      <c r="K110" s="134"/>
      <c r="L110" s="134"/>
    </row>
    <row r="111" spans="1:18" ht="15" customHeight="1" x14ac:dyDescent="0.35">
      <c r="A111" s="81" t="s">
        <v>12</v>
      </c>
      <c r="B111" s="99">
        <v>0.2</v>
      </c>
      <c r="C111" s="99">
        <v>75</v>
      </c>
      <c r="D111" s="99">
        <v>0.71</v>
      </c>
      <c r="E111" s="134"/>
      <c r="F111" s="134"/>
      <c r="G111" s="134"/>
      <c r="H111" s="134"/>
      <c r="I111" s="134"/>
      <c r="J111" s="134"/>
      <c r="K111" s="134"/>
      <c r="L111" s="134"/>
    </row>
    <row r="112" spans="1:18" ht="15" customHeight="1" x14ac:dyDescent="0.35">
      <c r="A112" s="81" t="s">
        <v>13</v>
      </c>
      <c r="B112" s="99">
        <v>0.23499999999999999</v>
      </c>
      <c r="C112" s="99">
        <v>93</v>
      </c>
      <c r="D112" s="99">
        <v>0.68</v>
      </c>
      <c r="E112" s="134"/>
      <c r="F112" s="134"/>
      <c r="G112" s="134"/>
      <c r="H112" s="134"/>
      <c r="I112" s="134"/>
      <c r="J112" s="134"/>
      <c r="K112" s="134"/>
      <c r="L112" s="134"/>
    </row>
    <row r="113" spans="1:18" ht="15" customHeight="1" x14ac:dyDescent="0.35">
      <c r="A113" s="81" t="s">
        <v>14</v>
      </c>
      <c r="B113" s="99">
        <v>0.25</v>
      </c>
      <c r="C113" s="99">
        <v>80</v>
      </c>
      <c r="D113" s="99">
        <v>0.3</v>
      </c>
      <c r="E113" s="134"/>
      <c r="F113" s="134"/>
      <c r="G113" s="134"/>
      <c r="H113" s="134"/>
      <c r="I113" s="134"/>
      <c r="J113" s="134"/>
      <c r="K113" s="134"/>
      <c r="L113" s="134"/>
    </row>
    <row r="114" spans="1:18" ht="15" customHeight="1" x14ac:dyDescent="0.35">
      <c r="A114" s="81" t="s">
        <v>15</v>
      </c>
      <c r="B114" s="99">
        <v>0.28999999999999998</v>
      </c>
      <c r="C114" s="99">
        <v>76</v>
      </c>
      <c r="D114" s="99">
        <v>0.5</v>
      </c>
      <c r="E114" s="134"/>
      <c r="F114" s="134"/>
      <c r="G114" s="134"/>
      <c r="H114" s="134"/>
      <c r="I114" s="134"/>
      <c r="J114" s="134"/>
      <c r="K114" s="134"/>
      <c r="L114" s="134"/>
    </row>
    <row r="115" spans="1:18" ht="15" customHeight="1" x14ac:dyDescent="0.35">
      <c r="A115" s="81" t="s">
        <v>16</v>
      </c>
      <c r="B115" s="99">
        <v>0.28999999999999998</v>
      </c>
      <c r="C115" s="99">
        <v>76</v>
      </c>
      <c r="D115" s="99">
        <v>0.5</v>
      </c>
      <c r="E115" s="134"/>
      <c r="F115" s="134"/>
      <c r="G115" s="134"/>
      <c r="H115" s="134"/>
      <c r="I115" s="134"/>
      <c r="J115" s="134"/>
      <c r="K115" s="134"/>
      <c r="L115" s="134"/>
    </row>
    <row r="116" spans="1:18" ht="15" customHeight="1" x14ac:dyDescent="0.35">
      <c r="A116" s="81" t="s">
        <v>17</v>
      </c>
      <c r="B116" s="99">
        <v>0.19</v>
      </c>
      <c r="C116" s="99">
        <v>21</v>
      </c>
      <c r="D116" s="99">
        <v>0.08</v>
      </c>
      <c r="E116" s="134"/>
      <c r="F116" s="134"/>
      <c r="G116" s="134"/>
      <c r="H116" s="134"/>
      <c r="I116" s="134"/>
      <c r="J116" s="134"/>
      <c r="K116" s="134"/>
      <c r="L116" s="134"/>
    </row>
    <row r="117" spans="1:18" ht="15" customHeight="1" x14ac:dyDescent="0.35">
      <c r="A117" s="81" t="s">
        <v>119</v>
      </c>
      <c r="B117" s="99">
        <v>0.32500000000000001</v>
      </c>
      <c r="C117" s="99">
        <v>73</v>
      </c>
      <c r="D117" s="99">
        <v>0.27</v>
      </c>
      <c r="E117" s="134"/>
      <c r="F117" s="134"/>
      <c r="G117" s="134"/>
      <c r="H117" s="134"/>
      <c r="I117" s="134"/>
      <c r="J117" s="134"/>
      <c r="K117" s="134"/>
      <c r="L117" s="134"/>
    </row>
    <row r="118" spans="1:18" ht="15" customHeight="1" x14ac:dyDescent="0.35">
      <c r="A118" s="81" t="s">
        <v>63</v>
      </c>
      <c r="B118" s="99">
        <v>0.19</v>
      </c>
      <c r="C118" s="99">
        <v>21</v>
      </c>
      <c r="D118" s="99">
        <v>0.08</v>
      </c>
      <c r="E118" s="134"/>
      <c r="F118" s="134"/>
      <c r="G118" s="134"/>
      <c r="H118" s="134"/>
      <c r="I118" s="134"/>
      <c r="J118" s="134"/>
      <c r="K118" s="134"/>
      <c r="L118" s="134"/>
    </row>
    <row r="119" spans="1:18" ht="15" customHeight="1" x14ac:dyDescent="0.35">
      <c r="A119" s="81" t="s">
        <v>61</v>
      </c>
      <c r="B119" s="99">
        <v>0.5</v>
      </c>
      <c r="C119" s="99">
        <v>100</v>
      </c>
      <c r="D119" s="99">
        <v>0.11</v>
      </c>
      <c r="E119" s="134"/>
      <c r="F119" s="134"/>
      <c r="G119" s="134"/>
      <c r="H119" s="134"/>
      <c r="I119" s="134"/>
      <c r="J119" s="134"/>
      <c r="K119" s="134"/>
      <c r="L119" s="134"/>
    </row>
    <row r="120" spans="1:18" ht="15" customHeight="1" x14ac:dyDescent="0.35">
      <c r="A120" s="81" t="s">
        <v>18</v>
      </c>
      <c r="B120" s="99">
        <v>0.28000000000000003</v>
      </c>
      <c r="C120" s="99">
        <v>87</v>
      </c>
      <c r="D120" s="99">
        <v>0.8</v>
      </c>
      <c r="E120" s="134"/>
      <c r="F120" s="134"/>
      <c r="G120" s="134"/>
      <c r="H120" s="134"/>
      <c r="I120" s="134"/>
      <c r="J120" s="134"/>
      <c r="K120" s="134"/>
      <c r="L120" s="134"/>
    </row>
    <row r="121" spans="1:18" s="1" customFormat="1" x14ac:dyDescent="0.35">
      <c r="A121" s="146" t="s">
        <v>52</v>
      </c>
      <c r="B121" s="146"/>
      <c r="C121" s="146"/>
      <c r="D121" s="146"/>
      <c r="E121" s="146"/>
      <c r="F121" s="146"/>
      <c r="G121" s="146"/>
      <c r="H121" s="146"/>
      <c r="I121" s="146"/>
      <c r="J121" s="146"/>
      <c r="K121" s="146"/>
      <c r="L121" s="143"/>
      <c r="M121" s="26" t="str">
        <f t="shared" ref="M121:M132" si="22">IF(L121&gt;D8,"WARNING:Total acres treated exceed total acres for this land use"," ")</f>
        <v xml:space="preserve"> </v>
      </c>
      <c r="N121" s="2"/>
      <c r="O121" s="2"/>
      <c r="P121" s="2"/>
      <c r="Q121" s="2"/>
      <c r="R121" s="2"/>
    </row>
    <row r="122" spans="1:18" s="1" customFormat="1"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2"/>
        <v xml:space="preserve"> </v>
      </c>
      <c r="N122" s="2"/>
      <c r="O122" s="2"/>
      <c r="P122" s="2"/>
      <c r="Q122" s="2"/>
      <c r="R122" s="2"/>
    </row>
    <row r="123" spans="1:18" s="1" customFormat="1" ht="29" x14ac:dyDescent="0.35">
      <c r="A123" s="27" t="s">
        <v>34</v>
      </c>
      <c r="B123" s="24">
        <v>0.9</v>
      </c>
      <c r="C123" s="24">
        <v>0.9</v>
      </c>
      <c r="D123" s="24">
        <v>0.9</v>
      </c>
      <c r="E123" s="24">
        <v>0.9</v>
      </c>
      <c r="F123" s="24">
        <v>0.9</v>
      </c>
      <c r="G123" s="24">
        <v>0.9</v>
      </c>
      <c r="H123" s="24">
        <v>0.9</v>
      </c>
      <c r="I123" s="24">
        <v>1</v>
      </c>
      <c r="J123" s="24">
        <v>1</v>
      </c>
      <c r="K123" s="13">
        <v>0.9</v>
      </c>
      <c r="L123" s="144"/>
      <c r="M123" s="26" t="str">
        <f t="shared" si="22"/>
        <v xml:space="preserve"> </v>
      </c>
      <c r="N123" s="2"/>
      <c r="O123" s="2"/>
      <c r="P123" s="2"/>
      <c r="Q123" s="2"/>
      <c r="R123" s="2"/>
    </row>
    <row r="124" spans="1:18" s="1" customFormat="1" ht="29" x14ac:dyDescent="0.35">
      <c r="A124" s="27" t="s">
        <v>35</v>
      </c>
      <c r="B124" s="24">
        <v>0.2</v>
      </c>
      <c r="C124" s="24">
        <v>0.9</v>
      </c>
      <c r="D124" s="24">
        <v>0</v>
      </c>
      <c r="E124" s="24">
        <v>0</v>
      </c>
      <c r="F124" s="24">
        <v>0.2</v>
      </c>
      <c r="G124" s="24">
        <v>0</v>
      </c>
      <c r="H124" s="24">
        <v>0</v>
      </c>
      <c r="I124" s="24">
        <v>0</v>
      </c>
      <c r="J124" s="24">
        <v>0</v>
      </c>
      <c r="K124" s="13">
        <v>0</v>
      </c>
      <c r="L124" s="145"/>
      <c r="M124" s="26" t="str">
        <f t="shared" si="22"/>
        <v xml:space="preserve"> </v>
      </c>
      <c r="N124" s="2"/>
      <c r="O124" s="2"/>
      <c r="P124" s="2"/>
      <c r="Q124" s="2"/>
      <c r="R124" s="2"/>
    </row>
    <row r="125" spans="1:18" s="1" customFormat="1" x14ac:dyDescent="0.35">
      <c r="A125" s="77" t="s">
        <v>53</v>
      </c>
      <c r="B125" s="78"/>
      <c r="C125" s="78"/>
      <c r="D125" s="78"/>
      <c r="E125" s="78"/>
      <c r="F125" s="79"/>
      <c r="G125" s="79"/>
      <c r="H125" s="79"/>
      <c r="I125" s="79"/>
      <c r="J125" s="79"/>
      <c r="K125" s="79"/>
      <c r="L125" s="142"/>
      <c r="M125" s="26" t="str">
        <f t="shared" si="22"/>
        <v xml:space="preserve"> </v>
      </c>
      <c r="N125" s="2"/>
      <c r="O125" s="2"/>
      <c r="P125" s="2"/>
      <c r="Q125" s="2"/>
      <c r="R125" s="2"/>
    </row>
    <row r="126" spans="1:18" s="1" customFormat="1" x14ac:dyDescent="0.35">
      <c r="A126" s="80" t="s">
        <v>54</v>
      </c>
      <c r="B126" s="78"/>
      <c r="C126" s="78"/>
      <c r="D126" s="78"/>
      <c r="E126" s="78"/>
      <c r="F126" s="79"/>
      <c r="G126" s="79"/>
      <c r="H126" s="79"/>
      <c r="I126" s="79"/>
      <c r="J126" s="79"/>
      <c r="K126" s="79"/>
      <c r="L126" s="142"/>
      <c r="M126" s="26" t="str">
        <f t="shared" si="22"/>
        <v xml:space="preserve"> </v>
      </c>
      <c r="N126" s="2"/>
      <c r="O126" s="2"/>
      <c r="P126" s="2"/>
      <c r="Q126" s="2"/>
      <c r="R126" s="2"/>
    </row>
    <row r="127" spans="1:18" s="1" customFormat="1" x14ac:dyDescent="0.35">
      <c r="A127" s="80" t="s">
        <v>55</v>
      </c>
      <c r="B127" s="78"/>
      <c r="C127" s="78"/>
      <c r="D127" s="78"/>
      <c r="E127" s="78"/>
      <c r="F127" s="79"/>
      <c r="G127" s="79"/>
      <c r="H127" s="79"/>
      <c r="I127" s="79"/>
      <c r="J127" s="79"/>
      <c r="K127" s="79"/>
      <c r="L127" s="142"/>
      <c r="M127" s="26" t="str">
        <f t="shared" si="22"/>
        <v xml:space="preserve"> </v>
      </c>
      <c r="N127" s="2"/>
      <c r="O127" s="2"/>
      <c r="P127" s="2"/>
      <c r="Q127" s="2"/>
      <c r="R127" s="2"/>
    </row>
    <row r="128" spans="1:18" s="1" customFormat="1" x14ac:dyDescent="0.35">
      <c r="A128" s="80" t="s">
        <v>56</v>
      </c>
      <c r="B128" s="78"/>
      <c r="C128" s="78"/>
      <c r="D128" s="78"/>
      <c r="E128" s="78"/>
      <c r="F128" s="79"/>
      <c r="G128" s="79"/>
      <c r="H128" s="79"/>
      <c r="I128" s="79"/>
      <c r="J128" s="79"/>
      <c r="K128" s="79"/>
      <c r="L128" s="142"/>
      <c r="M128" s="26" t="str">
        <f t="shared" si="22"/>
        <v xml:space="preserve"> </v>
      </c>
      <c r="N128" s="2"/>
      <c r="O128" s="2"/>
      <c r="P128" s="2"/>
      <c r="Q128" s="2"/>
      <c r="R128" s="2"/>
    </row>
    <row r="129" spans="1:18" s="1" customFormat="1" x14ac:dyDescent="0.35">
      <c r="A129" s="77"/>
      <c r="B129" s="78"/>
      <c r="C129" s="78"/>
      <c r="D129" s="78"/>
      <c r="E129" s="78"/>
      <c r="F129" s="79"/>
      <c r="G129" s="79"/>
      <c r="H129" s="79"/>
      <c r="I129" s="79"/>
      <c r="J129" s="79"/>
      <c r="K129" s="79"/>
      <c r="L129" s="142"/>
      <c r="M129" s="26" t="str">
        <f t="shared" si="22"/>
        <v xml:space="preserve"> </v>
      </c>
      <c r="N129" s="2"/>
      <c r="O129" s="2"/>
      <c r="P129" s="2"/>
      <c r="Q129" s="2"/>
      <c r="R129" s="2"/>
    </row>
    <row r="130" spans="1:18" s="1" customFormat="1" x14ac:dyDescent="0.35">
      <c r="A130" s="77" t="s">
        <v>57</v>
      </c>
      <c r="B130" s="78"/>
      <c r="C130" s="78"/>
      <c r="D130" s="78"/>
      <c r="E130" s="78"/>
      <c r="F130" s="79"/>
      <c r="G130" s="79"/>
      <c r="H130" s="79"/>
      <c r="I130" s="79"/>
      <c r="J130" s="79"/>
      <c r="K130" s="79"/>
      <c r="L130" s="142"/>
      <c r="M130" s="26" t="str">
        <f t="shared" si="22"/>
        <v xml:space="preserve"> </v>
      </c>
      <c r="N130" s="2"/>
      <c r="O130" s="2"/>
      <c r="P130" s="2"/>
      <c r="Q130" s="2"/>
      <c r="R130" s="2"/>
    </row>
    <row r="131" spans="1:18" s="1" customFormat="1" x14ac:dyDescent="0.35">
      <c r="A131" s="80"/>
      <c r="B131" s="78"/>
      <c r="C131" s="78"/>
      <c r="D131" s="78"/>
      <c r="E131" s="78"/>
      <c r="F131" s="79"/>
      <c r="G131" s="79"/>
      <c r="H131" s="79"/>
      <c r="I131" s="79"/>
      <c r="J131" s="79"/>
      <c r="K131" s="79"/>
      <c r="L131" s="142"/>
      <c r="M131" s="26" t="str">
        <f t="shared" si="22"/>
        <v xml:space="preserve"> </v>
      </c>
      <c r="N131" s="2"/>
      <c r="O131" s="2"/>
      <c r="P131" s="2"/>
      <c r="Q131" s="2"/>
      <c r="R131" s="2"/>
    </row>
    <row r="132" spans="1:18" s="1" customFormat="1" x14ac:dyDescent="0.35">
      <c r="A132" s="77"/>
      <c r="B132" s="78"/>
      <c r="C132" s="78"/>
      <c r="D132" s="78"/>
      <c r="E132" s="78"/>
      <c r="F132" s="79"/>
      <c r="G132" s="79"/>
      <c r="H132" s="79"/>
      <c r="I132" s="79"/>
      <c r="J132" s="79"/>
      <c r="K132" s="79"/>
      <c r="L132" s="142"/>
      <c r="M132" s="26" t="str">
        <f t="shared" si="22"/>
        <v xml:space="preserve"> </v>
      </c>
      <c r="N132" s="2"/>
      <c r="O132" s="2"/>
      <c r="P132" s="2"/>
      <c r="Q132" s="2"/>
      <c r="R132" s="2"/>
    </row>
    <row r="133" spans="1:18" s="1" customFormat="1" x14ac:dyDescent="0.35">
      <c r="A133" s="36"/>
      <c r="B133" s="37"/>
      <c r="C133" s="37"/>
      <c r="D133" s="37"/>
      <c r="E133" s="37"/>
      <c r="F133" s="37"/>
      <c r="G133" s="37"/>
      <c r="H133" s="37"/>
      <c r="I133" s="37"/>
      <c r="J133" s="37"/>
      <c r="K133" s="37"/>
      <c r="L133" s="75"/>
      <c r="M133" s="2"/>
      <c r="N133" s="2"/>
      <c r="O133" s="2"/>
      <c r="P133" s="2"/>
      <c r="Q133" s="2"/>
      <c r="R133" s="2"/>
    </row>
  </sheetData>
  <sheetProtection password="EC78" sheet="1" objects="1" scenarios="1"/>
  <mergeCells count="33">
    <mergeCell ref="B4:L4"/>
    <mergeCell ref="A1:L1"/>
    <mergeCell ref="A2:E2"/>
    <mergeCell ref="F2:L2"/>
    <mergeCell ref="A3:E3"/>
    <mergeCell ref="F3:L3"/>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3">
    <dataValidation type="decimal" operator="lessThanOrEqual" allowBlank="1" showInputMessage="1" showErrorMessage="1" error="Area treated by BMP cannot exceed the area for this land use" sqref="C85" xr:uid="{00000000-0002-0000-0900-000000000000}">
      <formula1>$D$18</formula1>
    </dataValidation>
    <dataValidation type="decimal" operator="lessThanOrEqual" allowBlank="1" showInputMessage="1" showErrorMessage="1" error="Area treated by BMP cannot exceed the area for this land use" sqref="C84" xr:uid="{00000000-0002-0000-0900-000001000000}">
      <formula1>$D$17</formula1>
    </dataValidation>
    <dataValidation type="decimal" operator="lessThanOrEqual" allowBlank="1" showInputMessage="1" showErrorMessage="1" error="Area treated by BMP cannot exceed the area for this land use" sqref="C83" xr:uid="{00000000-0002-0000-0900-000002000000}">
      <formula1>$D$16</formula1>
    </dataValidation>
    <dataValidation type="decimal" operator="lessThanOrEqual" allowBlank="1" showInputMessage="1" showErrorMessage="1" error="Area treated by BMP cannot exceed the area for this land use" sqref="C82" xr:uid="{00000000-0002-0000-0900-000003000000}">
      <formula1>$D$15</formula1>
    </dataValidation>
    <dataValidation type="decimal" operator="lessThanOrEqual" allowBlank="1" showInputMessage="1" showErrorMessage="1" error="Area treated by BMP cannot exceed the area for this land use" sqref="C81" xr:uid="{00000000-0002-0000-0900-000004000000}">
      <formula1>$D$14</formula1>
    </dataValidation>
    <dataValidation type="decimal" operator="lessThanOrEqual" allowBlank="1" showInputMessage="1" showErrorMessage="1" error="Area treated by BMP cannot exceed the area for this land use" sqref="C80" xr:uid="{00000000-0002-0000-0900-000005000000}">
      <formula1>$D$13</formula1>
    </dataValidation>
    <dataValidation type="decimal" operator="lessThanOrEqual" allowBlank="1" showInputMessage="1" showErrorMessage="1" error="Area treated by BMP cannot exceed the area for this land use" sqref="C79" xr:uid="{00000000-0002-0000-0900-000006000000}">
      <formula1>$D$12</formula1>
    </dataValidation>
    <dataValidation type="decimal" operator="lessThanOrEqual" allowBlank="1" showInputMessage="1" showErrorMessage="1" error="Area treated by BMP cannot exceed the area for this land use" sqref="C78" xr:uid="{00000000-0002-0000-0900-000007000000}">
      <formula1>$D$11</formula1>
    </dataValidation>
    <dataValidation type="decimal" operator="lessThanOrEqual" allowBlank="1" showInputMessage="1" showErrorMessage="1" error="Area treated by BMP cannot exceed the area for this land use" sqref="C77" xr:uid="{00000000-0002-0000-0900-000008000000}">
      <formula1>$D$10</formula1>
    </dataValidation>
    <dataValidation type="decimal" operator="lessThanOrEqual" allowBlank="1" showInputMessage="1" showErrorMessage="1" error="Area treated by BMP cannot exceed the area for this land use" sqref="C76" xr:uid="{00000000-0002-0000-0900-000009000000}">
      <formula1>$D$9</formula1>
    </dataValidation>
    <dataValidation type="decimal" operator="lessThanOrEqual" allowBlank="1" showInputMessage="1" showErrorMessage="1" error="Area treated by BMP cannot exceed the area for this land use" sqref="C75" xr:uid="{00000000-0002-0000-0900-00000A000000}">
      <formula1>$D$8</formula1>
    </dataValidation>
    <dataValidation type="decimal" operator="lessThanOrEqual" allowBlank="1" showInputMessage="1" showErrorMessage="1" error="Area treated by BMP cannot exceed the area for this land use" sqref="D75:K85 B75:B85 B86:K90" xr:uid="{00000000-0002-0000-0900-00000B000000}">
      <formula1>$D8</formula1>
    </dataValidation>
    <dataValidation allowBlank="1" showInputMessage="1" sqref="B29:F44 B17:C17 B8:C14 F8:F14 F17" xr:uid="{00000000-0002-0000-0900-00000C000000}"/>
    <dataValidation type="decimal" operator="lessThanOrEqual" allowBlank="1" showInputMessage="1" showErrorMessage="1" error="Area treated by BMP cannot exceed the area for this land use" sqref="L125 B98:C99" xr:uid="{00000000-0002-0000-0900-00000D000000}">
      <formula1>$D6</formula1>
    </dataValidation>
    <dataValidation type="decimal" operator="lessThanOrEqual" allowBlank="1" showInputMessage="1" showErrorMessage="1" error="Area treated by BMP cannot exceed the area for this land use" sqref="A129:K132" xr:uid="{00000000-0002-0000-0900-00000E000000}">
      <formula1>$F66</formula1>
    </dataValidation>
    <dataValidation type="decimal" operator="lessThanOrEqual" allowBlank="1" showInputMessage="1" showErrorMessage="1" error="Area treated by BMP cannot exceed the area for this land use" sqref="B50:K65" xr:uid="{00000000-0002-0000-0900-00000F000000}">
      <formula1>$D8</formula1>
    </dataValidation>
    <dataValidation type="decimal" operator="lessThanOrEqual" allowBlank="1" showInputMessage="1" showErrorMessage="1" error="Area treated by BMP cannot exceed the area for this land use" sqref="L121 B124:C124 K121:K128 A121:J121 A125:J128 A122:A124 B122:J122" xr:uid="{00000000-0002-0000-0900-000010000000}">
      <formula1>$F54</formula1>
    </dataValidation>
    <dataValidation type="decimal" operator="greaterThan" allowBlank="1" showInputMessage="1" showErrorMessage="1" error="Must be &gt; 0. If this land use does not exist, enter a very small value (e.g. 0.000001 or less)" sqref="D8:D23" xr:uid="{00000000-0002-0000-0900-000011000000}">
      <formula1>0</formula1>
    </dataValidation>
    <dataValidation errorStyle="warning" allowBlank="1" showInputMessage="1" showErrorMessage="1" error="EMC has been changed" sqref="I8:K17 L29:L44" xr:uid="{00000000-0002-0000-0900-000012000000}"/>
    <dataValidation type="decimal" operator="lessThanOrEqual" allowBlank="1" showInputMessage="1" showErrorMessage="1" error="Must be less than or equal to 1" prompt="Must be less than or equal to 1" sqref="C66:E66 K66 D68:K68 D93:K93 C91" xr:uid="{00000000-0002-0000-0900-000013000000}">
      <formula1>1</formula1>
    </dataValidation>
    <dataValidation type="decimal" operator="lessThanOrEqual" allowBlank="1" showInputMessage="1" showErrorMessage="1" error="Must be 1 or less" prompt="Must be 1 or less" sqref="I67:J67 I92:J92" xr:uid="{00000000-0002-0000-0900-000014000000}">
      <formula1>1</formula1>
    </dataValidation>
    <dataValidation type="decimal" operator="lessThanOrEqual" allowBlank="1" showInputMessage="1" showErrorMessage="1" error="Value must be less than 1" prompt="Value must be less than 1" sqref="B68 B93" xr:uid="{00000000-0002-0000-0900-000015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900-000016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00000000-0004-0000-0900-000001000000}"/>
    <hyperlink ref="A5:L5" r:id="rId3" location="Section_1:_Calculation_of_unadjusted_total_loads" display="SECTION 1: UNADJUSTED TOTAL LOAD " xr:uid="{00000000-0004-0000-0900-000002000000}"/>
    <hyperlink ref="E27" r:id="rId4" display="Annual Rainfall" xr:uid="{00000000-0004-0000-0900-000003000000}"/>
    <hyperlink ref="A26:L26" r:id="rId5" location="Section_2:_Calculation_of_adjusted_total_loads" display="SECTION 2: ADJUSTED TOTAL LOAD" xr:uid="{00000000-0004-0000-0900-000004000000}"/>
    <hyperlink ref="A47:L47" r:id="rId6" location="Section_3:_Calculations_for_phosphorus_load_reductions_associated_with_BMP_implementation" display="SECTION 3: PHOSPHORUS LOAD REDUCTIONS ASSOCIATED WITH BMP IMPLEMENTATION" xr:uid="{00000000-0004-0000-0900-000005000000}"/>
    <hyperlink ref="A72:L72" r:id="rId7" location="Section_4:_Calculations_for_TSS_load_reductions_associated_with_BMP_implementation" display="TSS LOAD REDUCTIONS ASSOCIATED WITH BMP IMPLEMENTATION" xr:uid="{00000000-0004-0000-0900-000006000000}"/>
    <hyperlink ref="A97:L97" r:id="rId8" location="Section_5:_Default_values_for_BMP_and_land_use_inputs" display="SECTION 5: BMP AND LAND USE INPUT VALUES" xr:uid="{00000000-0004-0000-0900-000007000000}"/>
    <hyperlink ref="A127" r:id="rId9" xr:uid="{00000000-0004-0000-0900-000008000000}"/>
    <hyperlink ref="A128" r:id="rId10" xr:uid="{00000000-0004-0000-0900-000009000000}"/>
    <hyperlink ref="A126" r:id="rId11" xr:uid="{00000000-0004-0000-0900-00000A000000}"/>
    <hyperlink ref="B122" r:id="rId12" xr:uid="{00000000-0004-0000-0900-00000B000000}"/>
    <hyperlink ref="F122" r:id="rId13" xr:uid="{00000000-0004-0000-0900-00000C000000}"/>
    <hyperlink ref="E122" r:id="rId14" xr:uid="{00000000-0004-0000-0900-00000D000000}"/>
    <hyperlink ref="G122" r:id="rId15" xr:uid="{00000000-0004-0000-0900-00000E000000}"/>
    <hyperlink ref="H122" r:id="rId16" xr:uid="{00000000-0004-0000-0900-00000F000000}"/>
    <hyperlink ref="I122" r:id="rId17" xr:uid="{00000000-0004-0000-0900-000010000000}"/>
    <hyperlink ref="J122" r:id="rId18" xr:uid="{00000000-0004-0000-0900-000011000000}"/>
    <hyperlink ref="A100" r:id="rId19" xr:uid="{00000000-0004-0000-0900-000012000000}"/>
    <hyperlink ref="A104" r:id="rId20" xr:uid="{00000000-0004-0000-0900-000013000000}"/>
    <hyperlink ref="A103" r:id="rId21" xr:uid="{00000000-0004-0000-0900-000014000000}"/>
    <hyperlink ref="A105" r:id="rId22" xr:uid="{00000000-0004-0000-0900-000015000000}"/>
    <hyperlink ref="A106" r:id="rId23" xr:uid="{00000000-0004-0000-0900-000016000000}"/>
    <hyperlink ref="A107" r:id="rId24" xr:uid="{00000000-0004-0000-0900-000017000000}"/>
    <hyperlink ref="A108" r:id="rId25" xr:uid="{00000000-0004-0000-0900-000018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workbookViewId="0">
      <selection activeCell="A2" sqref="A2:E2"/>
    </sheetView>
  </sheetViews>
  <sheetFormatPr defaultColWidth="8.81640625" defaultRowHeight="14.5" x14ac:dyDescent="0.35"/>
  <cols>
    <col min="1" max="1" width="34.7265625" customWidth="1"/>
    <col min="2" max="2" width="13" customWidth="1"/>
    <col min="3" max="3" width="18.453125" customWidth="1"/>
    <col min="5" max="5" width="16.453125" customWidth="1"/>
    <col min="6" max="6" width="12.81640625" customWidth="1"/>
    <col min="7" max="7" width="13.26953125" customWidth="1"/>
    <col min="9" max="11" width="11.453125" customWidth="1"/>
    <col min="12" max="12" width="30.1796875" customWidth="1"/>
  </cols>
  <sheetData>
    <row r="1" spans="1:12" ht="26" x14ac:dyDescent="0.35">
      <c r="A1" s="150" t="s">
        <v>0</v>
      </c>
      <c r="B1" s="150"/>
      <c r="C1" s="150"/>
      <c r="D1" s="150"/>
      <c r="E1" s="150"/>
      <c r="F1" s="150"/>
      <c r="G1" s="150"/>
      <c r="H1" s="150"/>
      <c r="I1" s="150"/>
      <c r="J1" s="150"/>
      <c r="K1" s="150"/>
      <c r="L1" s="150"/>
    </row>
    <row r="2" spans="1:12" ht="26.25" customHeight="1" x14ac:dyDescent="0.35">
      <c r="A2" s="156" t="s">
        <v>58</v>
      </c>
      <c r="B2" s="156"/>
      <c r="C2" s="156"/>
      <c r="D2" s="156"/>
      <c r="E2" s="156"/>
      <c r="F2" s="157"/>
      <c r="G2" s="157"/>
      <c r="H2" s="157"/>
      <c r="I2" s="157"/>
      <c r="J2" s="157"/>
      <c r="K2" s="157"/>
      <c r="L2" s="157"/>
    </row>
    <row r="3" spans="1:12" ht="26.25" customHeight="1" x14ac:dyDescent="0.35">
      <c r="A3" s="158" t="s">
        <v>64</v>
      </c>
      <c r="B3" s="158"/>
      <c r="C3" s="158"/>
      <c r="D3" s="158"/>
      <c r="E3" s="158"/>
      <c r="F3" s="155">
        <v>10</v>
      </c>
      <c r="G3" s="155"/>
      <c r="H3" s="155"/>
      <c r="I3" s="155"/>
      <c r="J3" s="155"/>
      <c r="K3" s="155"/>
      <c r="L3" s="155"/>
    </row>
    <row r="4" spans="1:12" ht="26" x14ac:dyDescent="0.35">
      <c r="A4" s="72" t="s">
        <v>78</v>
      </c>
      <c r="B4" s="155"/>
      <c r="C4" s="155"/>
      <c r="D4" s="155"/>
      <c r="E4" s="155"/>
      <c r="F4" s="155"/>
      <c r="G4" s="155"/>
      <c r="H4" s="155"/>
      <c r="I4" s="155"/>
      <c r="J4" s="155"/>
      <c r="K4" s="155"/>
      <c r="L4" s="155"/>
    </row>
    <row r="5" spans="1:12" ht="26" x14ac:dyDescent="0.35">
      <c r="A5" s="139" t="s">
        <v>89</v>
      </c>
      <c r="B5" s="151"/>
      <c r="C5" s="151"/>
      <c r="D5" s="151"/>
      <c r="E5" s="151"/>
      <c r="F5" s="151"/>
      <c r="G5" s="151"/>
      <c r="H5" s="151"/>
      <c r="I5" s="151"/>
      <c r="J5" s="151"/>
      <c r="K5" s="151"/>
      <c r="L5" s="152"/>
    </row>
    <row r="6" spans="1:12" ht="30" customHeight="1" x14ac:dyDescent="0.35">
      <c r="A6" s="137" t="s">
        <v>1</v>
      </c>
      <c r="B6" s="3" t="s">
        <v>2</v>
      </c>
      <c r="C6" s="3" t="s">
        <v>3</v>
      </c>
      <c r="D6" s="3" t="s">
        <v>4</v>
      </c>
      <c r="E6" s="71" t="s">
        <v>88</v>
      </c>
      <c r="F6" s="3" t="s">
        <v>5</v>
      </c>
      <c r="G6" s="3" t="s">
        <v>6</v>
      </c>
      <c r="H6" s="3" t="s">
        <v>7</v>
      </c>
      <c r="I6" s="137" t="s">
        <v>99</v>
      </c>
      <c r="J6" s="137" t="s">
        <v>100</v>
      </c>
      <c r="K6" s="137" t="s">
        <v>101</v>
      </c>
      <c r="L6" s="137" t="s">
        <v>94</v>
      </c>
    </row>
    <row r="7" spans="1:12" x14ac:dyDescent="0.35">
      <c r="A7" s="138"/>
      <c r="B7" s="3" t="s">
        <v>8</v>
      </c>
      <c r="C7" s="3" t="s">
        <v>8</v>
      </c>
      <c r="D7" s="3" t="s">
        <v>9</v>
      </c>
      <c r="E7" s="3" t="s">
        <v>10</v>
      </c>
      <c r="F7" s="3"/>
      <c r="G7" s="3" t="s">
        <v>11</v>
      </c>
      <c r="H7" s="3" t="s">
        <v>11</v>
      </c>
      <c r="I7" s="138"/>
      <c r="J7" s="138"/>
      <c r="K7" s="138"/>
      <c r="L7" s="138"/>
    </row>
    <row r="8" spans="1:12"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2"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2"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2"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2"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2"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2"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2"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2"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row>
    <row r="19" spans="1:18" x14ac:dyDescent="0.35">
      <c r="A19" s="11" t="s">
        <v>19</v>
      </c>
      <c r="B19" s="12"/>
      <c r="C19" s="123"/>
      <c r="D19" s="8">
        <v>1.0000000000000001E-9</v>
      </c>
      <c r="E19" s="9">
        <v>30.65</v>
      </c>
      <c r="F19" s="14"/>
      <c r="G19" s="18">
        <f t="shared" si="0"/>
        <v>0</v>
      </c>
      <c r="H19" s="19">
        <f t="shared" si="1"/>
        <v>0</v>
      </c>
      <c r="I19" s="94"/>
      <c r="J19" s="94"/>
      <c r="K19" s="94"/>
      <c r="L19" s="94"/>
    </row>
    <row r="20" spans="1:18" x14ac:dyDescent="0.35">
      <c r="A20" s="11" t="s">
        <v>19</v>
      </c>
      <c r="B20" s="12"/>
      <c r="C20" s="123"/>
      <c r="D20" s="8">
        <v>1.0000000000000001E-9</v>
      </c>
      <c r="E20" s="9">
        <v>30.65</v>
      </c>
      <c r="F20" s="14"/>
      <c r="G20" s="18">
        <f t="shared" si="0"/>
        <v>0</v>
      </c>
      <c r="H20" s="19">
        <f t="shared" si="1"/>
        <v>0</v>
      </c>
      <c r="I20" s="94"/>
      <c r="J20" s="94"/>
      <c r="K20" s="94"/>
      <c r="L20" s="94"/>
    </row>
    <row r="21" spans="1:18" x14ac:dyDescent="0.35">
      <c r="A21" s="11" t="s">
        <v>19</v>
      </c>
      <c r="B21" s="12"/>
      <c r="C21" s="13"/>
      <c r="D21" s="8">
        <v>1.0000000000000001E-9</v>
      </c>
      <c r="E21" s="13">
        <v>30.65</v>
      </c>
      <c r="F21" s="14"/>
      <c r="G21" s="18">
        <f t="shared" si="0"/>
        <v>0</v>
      </c>
      <c r="H21" s="19">
        <f t="shared" si="1"/>
        <v>0</v>
      </c>
      <c r="I21" s="94"/>
      <c r="J21" s="94"/>
      <c r="K21" s="94"/>
      <c r="L21" s="94"/>
    </row>
    <row r="22" spans="1:18" x14ac:dyDescent="0.35">
      <c r="A22" s="11" t="s">
        <v>19</v>
      </c>
      <c r="B22" s="12"/>
      <c r="C22" s="13"/>
      <c r="D22" s="8">
        <v>1.0000000000000001E-9</v>
      </c>
      <c r="E22" s="13">
        <v>30.65</v>
      </c>
      <c r="F22" s="14"/>
      <c r="G22" s="18">
        <f t="shared" si="0"/>
        <v>0</v>
      </c>
      <c r="H22" s="19">
        <f t="shared" si="1"/>
        <v>0</v>
      </c>
      <c r="I22" s="94"/>
      <c r="J22" s="94"/>
      <c r="K22" s="94"/>
      <c r="L22" s="94"/>
    </row>
    <row r="23" spans="1:18" x14ac:dyDescent="0.35">
      <c r="A23" s="11" t="s">
        <v>19</v>
      </c>
      <c r="B23" s="12"/>
      <c r="C23" s="13"/>
      <c r="D23" s="8">
        <v>1.0000000000000001E-9</v>
      </c>
      <c r="E23" s="13">
        <v>30.65</v>
      </c>
      <c r="F23" s="14"/>
      <c r="G23" s="18">
        <f t="shared" si="0"/>
        <v>0</v>
      </c>
      <c r="H23" s="19">
        <f t="shared" si="1"/>
        <v>0</v>
      </c>
      <c r="I23" s="94"/>
      <c r="J23" s="94"/>
      <c r="K23" s="94"/>
      <c r="L23" s="94"/>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row>
    <row r="25" spans="1:18" x14ac:dyDescent="0.35">
      <c r="A25" s="20"/>
      <c r="B25" s="21"/>
      <c r="C25" s="21"/>
      <c r="D25" s="21"/>
      <c r="E25" s="21"/>
      <c r="F25" s="21"/>
      <c r="G25" s="21"/>
      <c r="H25" s="21"/>
      <c r="I25" s="21"/>
      <c r="J25" s="21"/>
      <c r="K25" s="21"/>
      <c r="L25" s="22"/>
    </row>
    <row r="26" spans="1:18" s="1" customFormat="1" ht="26" x14ac:dyDescent="0.35">
      <c r="A26" s="139" t="s">
        <v>90</v>
      </c>
      <c r="B26" s="151"/>
      <c r="C26" s="151"/>
      <c r="D26" s="151"/>
      <c r="E26" s="151"/>
      <c r="F26" s="151"/>
      <c r="G26" s="151"/>
      <c r="H26" s="151"/>
      <c r="I26" s="151"/>
      <c r="J26" s="151"/>
      <c r="K26" s="151"/>
      <c r="L26" s="152"/>
      <c r="M26" s="2"/>
      <c r="N26" s="2"/>
      <c r="O26" s="2"/>
      <c r="P26" s="2"/>
      <c r="Q26" s="2"/>
      <c r="R26" s="2"/>
    </row>
    <row r="27" spans="1:18" s="1" customFormat="1"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s="1" customFormat="1"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row>
    <row r="46" spans="1:18" x14ac:dyDescent="0.35">
      <c r="A46" s="48"/>
      <c r="B46" s="49"/>
      <c r="C46" s="49"/>
      <c r="D46" s="49"/>
      <c r="E46" s="49"/>
      <c r="F46" s="49"/>
      <c r="G46" s="49"/>
      <c r="H46" s="49"/>
      <c r="I46" s="49"/>
      <c r="J46" s="49"/>
      <c r="K46" s="49"/>
      <c r="L46" s="50"/>
    </row>
    <row r="47" spans="1:18" s="1" customFormat="1"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row>
    <row r="49" spans="1:12" ht="58" x14ac:dyDescent="0.35">
      <c r="A49" s="138"/>
      <c r="B49" s="24" t="s">
        <v>22</v>
      </c>
      <c r="C49" s="24" t="s">
        <v>23</v>
      </c>
      <c r="D49" s="24" t="s">
        <v>24</v>
      </c>
      <c r="E49" s="24" t="s">
        <v>25</v>
      </c>
      <c r="F49" s="24" t="s">
        <v>26</v>
      </c>
      <c r="G49" s="24" t="s">
        <v>27</v>
      </c>
      <c r="H49" s="24" t="s">
        <v>28</v>
      </c>
      <c r="I49" s="24" t="s">
        <v>29</v>
      </c>
      <c r="J49" s="24" t="s">
        <v>30</v>
      </c>
      <c r="K49" s="24" t="s">
        <v>31</v>
      </c>
      <c r="L49" s="3" t="s">
        <v>32</v>
      </c>
    </row>
    <row r="50" spans="1:12" x14ac:dyDescent="0.35">
      <c r="A50" s="106" t="str">
        <f>A8</f>
        <v>Commercial</v>
      </c>
      <c r="B50" s="9"/>
      <c r="C50" s="9"/>
      <c r="D50" s="9"/>
      <c r="E50" s="9"/>
      <c r="F50" s="9"/>
      <c r="G50" s="9"/>
      <c r="H50" s="9"/>
      <c r="I50" s="9"/>
      <c r="J50" s="9"/>
      <c r="K50" s="9"/>
      <c r="L50" s="25" t="str">
        <f>IF(SUM(B50:K50)&gt;$D$8,"BMP acreage exceeds land use acreage"," ")</f>
        <v xml:space="preserve"> </v>
      </c>
    </row>
    <row r="51" spans="1:12" x14ac:dyDescent="0.35">
      <c r="A51" s="106" t="str">
        <f t="shared" ref="A51:A65" si="16">A9</f>
        <v>Industrial</v>
      </c>
      <c r="B51" s="9"/>
      <c r="C51" s="9"/>
      <c r="D51" s="9"/>
      <c r="E51" s="9"/>
      <c r="F51" s="9"/>
      <c r="G51" s="9"/>
      <c r="H51" s="9"/>
      <c r="I51" s="9"/>
      <c r="J51" s="9"/>
      <c r="K51" s="9"/>
      <c r="L51" s="25" t="str">
        <f>IF(SUM(B51:K51)&gt;$D$9,"BMP acreage exceeds land use acreage"," ")</f>
        <v xml:space="preserve"> </v>
      </c>
    </row>
    <row r="52" spans="1:12" x14ac:dyDescent="0.35">
      <c r="A52" s="106" t="str">
        <f t="shared" si="16"/>
        <v>Institutional</v>
      </c>
      <c r="B52" s="9"/>
      <c r="C52" s="9"/>
      <c r="D52" s="9"/>
      <c r="E52" s="9"/>
      <c r="F52" s="9"/>
      <c r="G52" s="9"/>
      <c r="H52" s="9"/>
      <c r="I52" s="9"/>
      <c r="J52" s="9"/>
      <c r="K52" s="9"/>
      <c r="L52" s="25" t="str">
        <f>IF(SUM(B52:K52)&gt;$D$10,"BMP acreage exceeds land use acreage"," ")</f>
        <v xml:space="preserve"> </v>
      </c>
    </row>
    <row r="53" spans="1:12" x14ac:dyDescent="0.35">
      <c r="A53" s="106" t="str">
        <f t="shared" si="16"/>
        <v>Multi-use</v>
      </c>
      <c r="B53" s="9"/>
      <c r="C53" s="9"/>
      <c r="D53" s="9"/>
      <c r="E53" s="9"/>
      <c r="F53" s="9"/>
      <c r="G53" s="9"/>
      <c r="H53" s="9"/>
      <c r="I53" s="9"/>
      <c r="J53" s="9"/>
      <c r="K53" s="9"/>
      <c r="L53" s="25" t="str">
        <f>IF(SUM(B53:K53)&gt;$D$11,"BMP acreage exceeds land use acreage"," ")</f>
        <v xml:space="preserve"> </v>
      </c>
    </row>
    <row r="54" spans="1:12" x14ac:dyDescent="0.35">
      <c r="A54" s="106" t="str">
        <f t="shared" si="16"/>
        <v>Municipal</v>
      </c>
      <c r="B54" s="9"/>
      <c r="C54" s="9"/>
      <c r="D54" s="9"/>
      <c r="E54" s="9"/>
      <c r="F54" s="9"/>
      <c r="G54" s="9"/>
      <c r="H54" s="9"/>
      <c r="I54" s="9"/>
      <c r="J54" s="9"/>
      <c r="K54" s="9"/>
      <c r="L54" s="25" t="str">
        <f>IF(SUM(B54:K54)&gt;$D$12,"BMP acreage exceeds land use acreage"," ")</f>
        <v xml:space="preserve"> </v>
      </c>
    </row>
    <row r="55" spans="1:12" x14ac:dyDescent="0.35">
      <c r="A55" s="106" t="str">
        <f t="shared" si="16"/>
        <v>Open space</v>
      </c>
      <c r="B55" s="9"/>
      <c r="C55" s="9"/>
      <c r="D55" s="9"/>
      <c r="E55" s="9"/>
      <c r="F55" s="9"/>
      <c r="G55" s="9"/>
      <c r="H55" s="9"/>
      <c r="I55" s="9"/>
      <c r="J55" s="9"/>
      <c r="K55" s="9"/>
      <c r="L55" s="25" t="str">
        <f>IF(SUM(B55:K55)&gt;$D$13,"BMP acreage exceeds land use acreage"," ")</f>
        <v xml:space="preserve"> </v>
      </c>
    </row>
    <row r="56" spans="1:12" x14ac:dyDescent="0.35">
      <c r="A56" s="106" t="str">
        <f t="shared" si="16"/>
        <v>Residential</v>
      </c>
      <c r="B56" s="9"/>
      <c r="C56" s="9"/>
      <c r="D56" s="9"/>
      <c r="E56" s="9"/>
      <c r="F56" s="9"/>
      <c r="G56" s="9"/>
      <c r="H56" s="9"/>
      <c r="I56" s="9"/>
      <c r="J56" s="9"/>
      <c r="K56" s="9"/>
      <c r="L56" s="25" t="str">
        <f>IF(SUM(B56:K56)&gt;$D$14,"BMP acreage exceeds land use acreage"," ")</f>
        <v xml:space="preserve"> </v>
      </c>
    </row>
    <row r="57" spans="1:12" x14ac:dyDescent="0.35">
      <c r="A57" s="106" t="str">
        <f t="shared" si="16"/>
        <v>Park</v>
      </c>
      <c r="B57" s="9"/>
      <c r="C57" s="9"/>
      <c r="D57" s="9"/>
      <c r="E57" s="9"/>
      <c r="F57" s="9"/>
      <c r="G57" s="9"/>
      <c r="H57" s="9"/>
      <c r="I57" s="9"/>
      <c r="J57" s="9"/>
      <c r="K57" s="9"/>
      <c r="L57" s="25" t="str">
        <f>IF(SUM(B57:K57)&gt;$D$15,"BMP acreage exceeds land use acreage"," ")</f>
        <v xml:space="preserve"> </v>
      </c>
    </row>
    <row r="58" spans="1:12" x14ac:dyDescent="0.35">
      <c r="A58" s="106" t="str">
        <f t="shared" si="16"/>
        <v>Agriculture</v>
      </c>
      <c r="B58" s="9"/>
      <c r="C58" s="9"/>
      <c r="D58" s="9"/>
      <c r="E58" s="9"/>
      <c r="F58" s="9"/>
      <c r="G58" s="9"/>
      <c r="H58" s="9"/>
      <c r="I58" s="9"/>
      <c r="J58" s="9"/>
      <c r="K58" s="9"/>
      <c r="L58" s="25" t="str">
        <f>IF(SUM(B58:K58)&gt;$D$16,"BMP acreage exceeds land use acreage"," ")</f>
        <v xml:space="preserve"> </v>
      </c>
    </row>
    <row r="59" spans="1:12" x14ac:dyDescent="0.35">
      <c r="A59" s="106" t="str">
        <f t="shared" si="16"/>
        <v>Transportation</v>
      </c>
      <c r="B59" s="9"/>
      <c r="C59" s="9"/>
      <c r="D59" s="9"/>
      <c r="E59" s="9"/>
      <c r="F59" s="9"/>
      <c r="G59" s="9"/>
      <c r="H59" s="9"/>
      <c r="I59" s="9"/>
      <c r="J59" s="9"/>
      <c r="K59" s="9"/>
      <c r="L59" s="25" t="str">
        <f>IF(SUM(B59:K59)&gt;$D$17,"BMP acreage exceeds land use acreage"," ")</f>
        <v xml:space="preserve"> </v>
      </c>
    </row>
    <row r="60" spans="1:12" x14ac:dyDescent="0.35">
      <c r="A60" s="106" t="str">
        <f t="shared" si="16"/>
        <v>Water</v>
      </c>
      <c r="B60" s="9"/>
      <c r="C60" s="9"/>
      <c r="D60" s="9"/>
      <c r="E60" s="9"/>
      <c r="F60" s="9"/>
      <c r="G60" s="9"/>
      <c r="H60" s="9"/>
      <c r="I60" s="9"/>
      <c r="J60" s="9"/>
      <c r="K60" s="9"/>
      <c r="L60" s="25" t="str">
        <f>IF(SUM(B60:K60)&gt;$D$18,"BMP acreage exceeds land use acreage"," ")</f>
        <v xml:space="preserve"> </v>
      </c>
    </row>
    <row r="61" spans="1:12" x14ac:dyDescent="0.35">
      <c r="A61" s="106" t="str">
        <f t="shared" si="16"/>
        <v>User specified</v>
      </c>
      <c r="B61" s="9"/>
      <c r="C61" s="9"/>
      <c r="D61" s="9"/>
      <c r="E61" s="9"/>
      <c r="F61" s="9"/>
      <c r="G61" s="9"/>
      <c r="H61" s="9"/>
      <c r="I61" s="9"/>
      <c r="J61" s="9"/>
      <c r="K61" s="9"/>
      <c r="L61" s="25" t="str">
        <f>IF(SUM(B61:K61)&gt;$D$19,"BMP acreage exceeds land use acreage"," ")</f>
        <v xml:space="preserve"> </v>
      </c>
    </row>
    <row r="62" spans="1:12" x14ac:dyDescent="0.35">
      <c r="A62" s="106" t="str">
        <f t="shared" si="16"/>
        <v>User specified</v>
      </c>
      <c r="B62" s="9"/>
      <c r="C62" s="9"/>
      <c r="D62" s="9"/>
      <c r="E62" s="9"/>
      <c r="F62" s="9"/>
      <c r="G62" s="9"/>
      <c r="H62" s="9"/>
      <c r="I62" s="9"/>
      <c r="J62" s="9"/>
      <c r="K62" s="9"/>
      <c r="L62" s="25"/>
    </row>
    <row r="63" spans="1:12" x14ac:dyDescent="0.35">
      <c r="A63" s="106" t="str">
        <f t="shared" si="16"/>
        <v>User specified</v>
      </c>
      <c r="B63" s="9"/>
      <c r="C63" s="9"/>
      <c r="D63" s="9"/>
      <c r="E63" s="9"/>
      <c r="F63" s="9"/>
      <c r="G63" s="9"/>
      <c r="H63" s="9"/>
      <c r="I63" s="9"/>
      <c r="J63" s="9"/>
      <c r="K63" s="9"/>
      <c r="L63" s="25"/>
    </row>
    <row r="64" spans="1:12" x14ac:dyDescent="0.35">
      <c r="A64" s="106" t="str">
        <f t="shared" si="16"/>
        <v>User specified</v>
      </c>
      <c r="B64" s="9"/>
      <c r="C64" s="9"/>
      <c r="D64" s="9"/>
      <c r="E64" s="9"/>
      <c r="F64" s="9"/>
      <c r="G64" s="9"/>
      <c r="H64" s="9"/>
      <c r="I64" s="9"/>
      <c r="J64" s="9"/>
      <c r="K64" s="9"/>
      <c r="L64" s="25"/>
    </row>
    <row r="65" spans="1:18" x14ac:dyDescent="0.35">
      <c r="A65" s="106" t="str">
        <f t="shared" si="16"/>
        <v>User specified</v>
      </c>
      <c r="B65" s="9"/>
      <c r="C65" s="9"/>
      <c r="D65" s="9"/>
      <c r="E65" s="9"/>
      <c r="F65" s="9"/>
      <c r="G65" s="9"/>
      <c r="H65" s="9"/>
      <c r="I65" s="9"/>
      <c r="J65" s="9"/>
      <c r="K65" s="9"/>
      <c r="L65" s="25"/>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7">(((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7"/>
        <v>0</v>
      </c>
      <c r="E69" s="28">
        <f t="shared" si="17"/>
        <v>0</v>
      </c>
      <c r="F69" s="28">
        <f t="shared" si="17"/>
        <v>0</v>
      </c>
      <c r="G69" s="28">
        <f t="shared" si="17"/>
        <v>0</v>
      </c>
      <c r="H69" s="28">
        <f t="shared" si="17"/>
        <v>0</v>
      </c>
      <c r="I69" s="28">
        <f t="shared" si="17"/>
        <v>0</v>
      </c>
      <c r="J69" s="28">
        <f t="shared" si="17"/>
        <v>0</v>
      </c>
      <c r="K69" s="28">
        <f t="shared" si="17"/>
        <v>0</v>
      </c>
      <c r="L69" s="28">
        <f>SUM(B69:K69)</f>
        <v>0</v>
      </c>
    </row>
    <row r="70" spans="1:18" x14ac:dyDescent="0.35">
      <c r="A70" s="15" t="s">
        <v>37</v>
      </c>
      <c r="B70" s="29">
        <f>B69/$G$45</f>
        <v>0</v>
      </c>
      <c r="C70" s="29">
        <f t="shared" ref="C70:K70" si="18">C69/$G$45</f>
        <v>0</v>
      </c>
      <c r="D70" s="29">
        <f t="shared" si="18"/>
        <v>0</v>
      </c>
      <c r="E70" s="29">
        <f t="shared" si="18"/>
        <v>0</v>
      </c>
      <c r="F70" s="29">
        <f t="shared" si="18"/>
        <v>0</v>
      </c>
      <c r="G70" s="29">
        <f t="shared" si="18"/>
        <v>0</v>
      </c>
      <c r="H70" s="29">
        <f t="shared" si="18"/>
        <v>0</v>
      </c>
      <c r="I70" s="29">
        <f t="shared" si="18"/>
        <v>0</v>
      </c>
      <c r="J70" s="29">
        <f t="shared" si="18"/>
        <v>0</v>
      </c>
      <c r="K70" s="29">
        <f t="shared" si="18"/>
        <v>0</v>
      </c>
      <c r="L70" s="29">
        <f>L69/$G$45</f>
        <v>0</v>
      </c>
    </row>
    <row r="71" spans="1:18" x14ac:dyDescent="0.35">
      <c r="A71" s="30"/>
      <c r="B71" s="31"/>
      <c r="C71" s="31"/>
      <c r="D71" s="31"/>
      <c r="E71" s="31"/>
      <c r="F71" s="31"/>
      <c r="G71" s="31"/>
      <c r="H71" s="31"/>
      <c r="I71" s="31"/>
      <c r="J71" s="31"/>
      <c r="K71" s="31"/>
      <c r="L71" s="31"/>
    </row>
    <row r="72" spans="1:18" s="1" customFormat="1" ht="26" x14ac:dyDescent="0.35">
      <c r="A72" s="139" t="s">
        <v>93</v>
      </c>
      <c r="B72" s="140"/>
      <c r="C72" s="140"/>
      <c r="D72" s="140"/>
      <c r="E72" s="140"/>
      <c r="F72" s="140"/>
      <c r="G72" s="140"/>
      <c r="H72" s="140"/>
      <c r="I72" s="140"/>
      <c r="J72" s="140"/>
      <c r="K72" s="140"/>
      <c r="L72" s="141"/>
      <c r="M72" s="2"/>
      <c r="N72" s="2"/>
      <c r="O72" s="2"/>
      <c r="P72" s="2"/>
      <c r="Q72" s="2"/>
      <c r="R72" s="2"/>
    </row>
    <row r="73" spans="1:18" s="1" customFormat="1"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43.5"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row>
    <row r="76" spans="1:18" x14ac:dyDescent="0.35">
      <c r="A76" s="106" t="str">
        <f t="shared" ref="A76:A90" si="19">A9</f>
        <v>Industrial</v>
      </c>
      <c r="B76" s="9"/>
      <c r="C76" s="9"/>
      <c r="D76" s="9"/>
      <c r="E76" s="9"/>
      <c r="F76" s="9"/>
      <c r="G76" s="9"/>
      <c r="H76" s="9"/>
      <c r="I76" s="9"/>
      <c r="J76" s="9"/>
      <c r="K76" s="9"/>
      <c r="L76" s="25" t="str">
        <f>IF(SUM(B76:K76)&gt;$D$9,"BMP acreage exceeds land use acreage"," ")</f>
        <v xml:space="preserve"> </v>
      </c>
    </row>
    <row r="77" spans="1:18" x14ac:dyDescent="0.35">
      <c r="A77" s="106" t="str">
        <f t="shared" si="19"/>
        <v>Institutional</v>
      </c>
      <c r="B77" s="9"/>
      <c r="C77" s="9"/>
      <c r="D77" s="9"/>
      <c r="E77" s="9"/>
      <c r="F77" s="9"/>
      <c r="G77" s="9"/>
      <c r="H77" s="9"/>
      <c r="I77" s="9"/>
      <c r="J77" s="9"/>
      <c r="K77" s="9"/>
      <c r="L77" s="25" t="str">
        <f>IF(SUM(B77:K77)&gt;$D$10,"BMP acreage exceeds land use acreage"," ")</f>
        <v xml:space="preserve"> </v>
      </c>
    </row>
    <row r="78" spans="1:18" x14ac:dyDescent="0.35">
      <c r="A78" s="106" t="str">
        <f t="shared" si="19"/>
        <v>Multi-use</v>
      </c>
      <c r="B78" s="9"/>
      <c r="C78" s="9"/>
      <c r="D78" s="9"/>
      <c r="E78" s="9"/>
      <c r="F78" s="9"/>
      <c r="G78" s="9"/>
      <c r="H78" s="9"/>
      <c r="I78" s="9"/>
      <c r="J78" s="9"/>
      <c r="K78" s="9"/>
      <c r="L78" s="25" t="str">
        <f>IF(SUM(B78:K78)&gt;$D$11,"BMP acreage exceeds land use acreage"," ")</f>
        <v xml:space="preserve"> </v>
      </c>
    </row>
    <row r="79" spans="1:18" x14ac:dyDescent="0.35">
      <c r="A79" s="106" t="str">
        <f t="shared" si="19"/>
        <v>Municipal</v>
      </c>
      <c r="B79" s="9"/>
      <c r="C79" s="9"/>
      <c r="D79" s="9"/>
      <c r="E79" s="9"/>
      <c r="F79" s="9"/>
      <c r="G79" s="9"/>
      <c r="H79" s="9"/>
      <c r="I79" s="9"/>
      <c r="J79" s="9"/>
      <c r="K79" s="9"/>
      <c r="L79" s="25" t="str">
        <f>IF(SUM(B79:K79)&gt;$D$12,"BMP acreage exceeds land use acreage"," ")</f>
        <v xml:space="preserve"> </v>
      </c>
    </row>
    <row r="80" spans="1:18" x14ac:dyDescent="0.35">
      <c r="A80" s="106" t="str">
        <f t="shared" si="19"/>
        <v>Open space</v>
      </c>
      <c r="B80" s="9"/>
      <c r="C80" s="9"/>
      <c r="D80" s="9"/>
      <c r="E80" s="9"/>
      <c r="F80" s="9"/>
      <c r="G80" s="9"/>
      <c r="H80" s="9"/>
      <c r="I80" s="9"/>
      <c r="J80" s="9"/>
      <c r="K80" s="9"/>
      <c r="L80" s="25" t="str">
        <f>IF(SUM(B80:K80)&gt;$D$13,"BMP acreage exceeds land use acreage"," ")</f>
        <v xml:space="preserve"> </v>
      </c>
    </row>
    <row r="81" spans="1:12" x14ac:dyDescent="0.35">
      <c r="A81" s="106" t="str">
        <f t="shared" si="19"/>
        <v>Residential</v>
      </c>
      <c r="B81" s="9"/>
      <c r="C81" s="9"/>
      <c r="D81" s="9"/>
      <c r="E81" s="9"/>
      <c r="F81" s="9"/>
      <c r="G81" s="9"/>
      <c r="H81" s="9"/>
      <c r="I81" s="9"/>
      <c r="J81" s="9"/>
      <c r="K81" s="9"/>
      <c r="L81" s="25" t="str">
        <f>IF(SUM(B81:K81)&gt;$D$14,"BMP acreage exceeds land use acreage"," ")</f>
        <v xml:space="preserve"> </v>
      </c>
    </row>
    <row r="82" spans="1:12" x14ac:dyDescent="0.35">
      <c r="A82" s="106" t="str">
        <f t="shared" si="19"/>
        <v>Park</v>
      </c>
      <c r="B82" s="9"/>
      <c r="C82" s="9"/>
      <c r="D82" s="9"/>
      <c r="E82" s="9"/>
      <c r="F82" s="9"/>
      <c r="G82" s="9"/>
      <c r="H82" s="9"/>
      <c r="I82" s="9"/>
      <c r="J82" s="9"/>
      <c r="K82" s="9"/>
      <c r="L82" s="25" t="str">
        <f>IF(SUM(B82:K82)&gt;$D$15,"BMP acreage exceeds land use acreage"," ")</f>
        <v xml:space="preserve"> </v>
      </c>
    </row>
    <row r="83" spans="1:12" x14ac:dyDescent="0.35">
      <c r="A83" s="106" t="str">
        <f t="shared" si="19"/>
        <v>Agriculture</v>
      </c>
      <c r="B83" s="9"/>
      <c r="C83" s="9"/>
      <c r="D83" s="9"/>
      <c r="E83" s="9"/>
      <c r="F83" s="9"/>
      <c r="G83" s="9"/>
      <c r="H83" s="9"/>
      <c r="I83" s="9"/>
      <c r="J83" s="9"/>
      <c r="K83" s="9"/>
      <c r="L83" s="25" t="str">
        <f>IF(SUM(B83:K83)&gt;$D$16,"BMP acreage exceeds land use acreage"," ")</f>
        <v xml:space="preserve"> </v>
      </c>
    </row>
    <row r="84" spans="1:12" x14ac:dyDescent="0.35">
      <c r="A84" s="106" t="str">
        <f t="shared" si="19"/>
        <v>Transportation</v>
      </c>
      <c r="B84" s="9"/>
      <c r="C84" s="9"/>
      <c r="D84" s="9"/>
      <c r="E84" s="9"/>
      <c r="F84" s="9"/>
      <c r="G84" s="9"/>
      <c r="H84" s="9"/>
      <c r="I84" s="9"/>
      <c r="J84" s="9"/>
      <c r="K84" s="9"/>
      <c r="L84" s="25" t="str">
        <f>IF(SUM(B84:K84)&gt;$D$17,"BMP acreage exceeds land use acreage"," ")</f>
        <v xml:space="preserve"> </v>
      </c>
    </row>
    <row r="85" spans="1:12" x14ac:dyDescent="0.35">
      <c r="A85" s="106" t="str">
        <f t="shared" si="19"/>
        <v>Water</v>
      </c>
      <c r="B85" s="9"/>
      <c r="C85" s="9"/>
      <c r="D85" s="9"/>
      <c r="E85" s="9"/>
      <c r="F85" s="9"/>
      <c r="G85" s="9"/>
      <c r="H85" s="9"/>
      <c r="I85" s="9"/>
      <c r="J85" s="9"/>
      <c r="K85" s="9"/>
      <c r="L85" s="25" t="str">
        <f>IF(SUM(B85:K85)&gt;$D$18,"BMP acreage exceeds land use acreage"," ")</f>
        <v xml:space="preserve"> </v>
      </c>
    </row>
    <row r="86" spans="1:12" x14ac:dyDescent="0.35">
      <c r="A86" s="106" t="str">
        <f t="shared" si="19"/>
        <v>User specified</v>
      </c>
      <c r="B86" s="9"/>
      <c r="C86" s="9"/>
      <c r="D86" s="9"/>
      <c r="E86" s="9"/>
      <c r="F86" s="9"/>
      <c r="G86" s="9"/>
      <c r="H86" s="9"/>
      <c r="I86" s="9"/>
      <c r="J86" s="9"/>
      <c r="K86" s="9"/>
      <c r="L86" s="25" t="str">
        <f>IF(SUM(B86:K86)&gt;$D$19,"BMP acreage exceeds land use acreage"," ")</f>
        <v xml:space="preserve"> </v>
      </c>
    </row>
    <row r="87" spans="1:12" x14ac:dyDescent="0.35">
      <c r="A87" s="106" t="str">
        <f t="shared" si="19"/>
        <v>User specified</v>
      </c>
      <c r="B87" s="9"/>
      <c r="C87" s="9"/>
      <c r="D87" s="9"/>
      <c r="E87" s="9"/>
      <c r="F87" s="9"/>
      <c r="G87" s="9"/>
      <c r="H87" s="9"/>
      <c r="I87" s="9"/>
      <c r="J87" s="9"/>
      <c r="K87" s="9"/>
      <c r="L87" s="25"/>
    </row>
    <row r="88" spans="1:12" x14ac:dyDescent="0.35">
      <c r="A88" s="106" t="str">
        <f t="shared" si="19"/>
        <v>User specified</v>
      </c>
      <c r="B88" s="9"/>
      <c r="C88" s="9"/>
      <c r="D88" s="9"/>
      <c r="E88" s="9"/>
      <c r="F88" s="9"/>
      <c r="G88" s="9"/>
      <c r="H88" s="9"/>
      <c r="I88" s="9"/>
      <c r="J88" s="9"/>
      <c r="K88" s="9"/>
      <c r="L88" s="25"/>
    </row>
    <row r="89" spans="1:12" x14ac:dyDescent="0.35">
      <c r="A89" s="106" t="str">
        <f t="shared" si="19"/>
        <v>User specified</v>
      </c>
      <c r="B89" s="9"/>
      <c r="C89" s="9"/>
      <c r="D89" s="9"/>
      <c r="E89" s="9"/>
      <c r="F89" s="9"/>
      <c r="G89" s="9"/>
      <c r="H89" s="9"/>
      <c r="I89" s="9"/>
      <c r="J89" s="9"/>
      <c r="K89" s="9"/>
      <c r="L89" s="25"/>
    </row>
    <row r="90" spans="1:12" x14ac:dyDescent="0.35">
      <c r="A90" s="106" t="str">
        <f t="shared" si="19"/>
        <v>User specified</v>
      </c>
      <c r="B90" s="9"/>
      <c r="C90" s="9"/>
      <c r="D90" s="9"/>
      <c r="E90" s="9"/>
      <c r="F90" s="9"/>
      <c r="G90" s="9"/>
      <c r="H90" s="9"/>
      <c r="I90" s="9"/>
      <c r="J90" s="9"/>
      <c r="K90" s="9"/>
      <c r="L90" s="25"/>
    </row>
    <row r="91" spans="1:12"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row>
    <row r="92" spans="1:12"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row>
    <row r="93" spans="1:12"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row>
    <row r="94" spans="1:12"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0">(((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0"/>
        <v>0</v>
      </c>
      <c r="E94" s="35">
        <f t="shared" si="20"/>
        <v>0</v>
      </c>
      <c r="F94" s="35">
        <f t="shared" si="20"/>
        <v>0</v>
      </c>
      <c r="G94" s="35">
        <f t="shared" si="20"/>
        <v>0</v>
      </c>
      <c r="H94" s="35">
        <f t="shared" si="20"/>
        <v>0</v>
      </c>
      <c r="I94" s="35">
        <f t="shared" si="20"/>
        <v>0</v>
      </c>
      <c r="J94" s="35">
        <f t="shared" si="20"/>
        <v>0</v>
      </c>
      <c r="K94" s="35">
        <f t="shared" si="20"/>
        <v>0</v>
      </c>
      <c r="L94" s="35">
        <f>SUM(B94:K94)</f>
        <v>0</v>
      </c>
    </row>
    <row r="95" spans="1:12" x14ac:dyDescent="0.35">
      <c r="A95" s="15" t="s">
        <v>37</v>
      </c>
      <c r="B95" s="29">
        <f>B94/$H$45</f>
        <v>0</v>
      </c>
      <c r="C95" s="29">
        <f t="shared" ref="C95:K95" si="21">C94/$H$45</f>
        <v>0</v>
      </c>
      <c r="D95" s="29">
        <f t="shared" si="21"/>
        <v>0</v>
      </c>
      <c r="E95" s="29">
        <f t="shared" si="21"/>
        <v>0</v>
      </c>
      <c r="F95" s="29">
        <f t="shared" si="21"/>
        <v>0</v>
      </c>
      <c r="G95" s="29">
        <f t="shared" si="21"/>
        <v>0</v>
      </c>
      <c r="H95" s="29">
        <f t="shared" si="21"/>
        <v>0</v>
      </c>
      <c r="I95" s="29">
        <f t="shared" si="21"/>
        <v>0</v>
      </c>
      <c r="J95" s="29">
        <f t="shared" si="21"/>
        <v>0</v>
      </c>
      <c r="K95" s="29">
        <f t="shared" si="21"/>
        <v>0</v>
      </c>
      <c r="L95" s="29">
        <f>L94/$H$45</f>
        <v>0</v>
      </c>
    </row>
    <row r="96" spans="1:12" x14ac:dyDescent="0.35">
      <c r="A96" s="20"/>
      <c r="B96" s="21"/>
      <c r="C96" s="21"/>
      <c r="D96" s="21"/>
      <c r="E96" s="21"/>
      <c r="F96" s="21"/>
      <c r="G96" s="21"/>
      <c r="H96" s="21"/>
      <c r="I96" s="21"/>
      <c r="J96" s="21"/>
      <c r="K96" s="21"/>
      <c r="L96" s="21"/>
    </row>
    <row r="97" spans="1:18" s="1" customFormat="1" ht="26" x14ac:dyDescent="0.35">
      <c r="A97" s="139" t="s">
        <v>92</v>
      </c>
      <c r="B97" s="140"/>
      <c r="C97" s="140"/>
      <c r="D97" s="140"/>
      <c r="E97" s="140"/>
      <c r="F97" s="140"/>
      <c r="G97" s="140"/>
      <c r="H97" s="140"/>
      <c r="I97" s="140"/>
      <c r="J97" s="140"/>
      <c r="K97" s="140"/>
      <c r="L97" s="141"/>
      <c r="M97" s="2"/>
      <c r="N97" s="2"/>
      <c r="O97" s="2"/>
      <c r="P97" s="2"/>
      <c r="Q97" s="2"/>
      <c r="R97" s="2"/>
    </row>
    <row r="98" spans="1:18" ht="45" customHeight="1" x14ac:dyDescent="0.35">
      <c r="A98" s="167" t="s">
        <v>42</v>
      </c>
      <c r="B98" s="42" t="s">
        <v>43</v>
      </c>
      <c r="C98" s="42" t="s">
        <v>44</v>
      </c>
      <c r="D98" s="159" t="s">
        <v>104</v>
      </c>
      <c r="E98" s="159"/>
      <c r="F98" s="159"/>
      <c r="G98" s="159"/>
      <c r="H98" s="159"/>
      <c r="I98" s="159"/>
      <c r="J98" s="159"/>
      <c r="K98" s="159"/>
      <c r="L98" s="159"/>
    </row>
    <row r="99" spans="1:18" ht="15" customHeight="1" x14ac:dyDescent="0.35">
      <c r="A99" s="168"/>
      <c r="B99" s="43" t="s">
        <v>45</v>
      </c>
      <c r="C99" s="43" t="s">
        <v>45</v>
      </c>
      <c r="D99" s="134"/>
      <c r="E99" s="134"/>
      <c r="F99" s="134"/>
      <c r="G99" s="134"/>
      <c r="H99" s="134"/>
      <c r="I99" s="134"/>
      <c r="J99" s="134"/>
      <c r="K99" s="134"/>
      <c r="L99" s="134"/>
    </row>
    <row r="100" spans="1:18" ht="15" customHeight="1" x14ac:dyDescent="0.35">
      <c r="A100" s="4" t="s">
        <v>38</v>
      </c>
      <c r="B100" s="100">
        <v>0.44</v>
      </c>
      <c r="C100" s="100">
        <v>0.85</v>
      </c>
      <c r="D100" s="134"/>
      <c r="E100" s="134"/>
      <c r="F100" s="134"/>
      <c r="G100" s="134"/>
      <c r="H100" s="134"/>
      <c r="I100" s="134"/>
      <c r="J100" s="134"/>
      <c r="K100" s="134"/>
      <c r="L100" s="134"/>
    </row>
    <row r="101" spans="1:18" ht="29" x14ac:dyDescent="0.35">
      <c r="A101" s="73" t="s">
        <v>46</v>
      </c>
      <c r="B101" s="100">
        <v>0</v>
      </c>
      <c r="C101" s="100">
        <v>0</v>
      </c>
      <c r="D101" s="134"/>
      <c r="E101" s="134"/>
      <c r="F101" s="134"/>
      <c r="G101" s="134"/>
      <c r="H101" s="134"/>
      <c r="I101" s="134"/>
      <c r="J101" s="134"/>
      <c r="K101" s="134"/>
      <c r="L101" s="134"/>
    </row>
    <row r="102" spans="1:18" ht="15" customHeight="1" x14ac:dyDescent="0.35">
      <c r="A102" s="24" t="s">
        <v>24</v>
      </c>
      <c r="B102" s="100">
        <v>0</v>
      </c>
      <c r="C102" s="100">
        <v>0.68</v>
      </c>
      <c r="D102" s="134"/>
      <c r="E102" s="134"/>
      <c r="F102" s="134"/>
      <c r="G102" s="134"/>
      <c r="H102" s="134"/>
      <c r="I102" s="134"/>
      <c r="J102" s="134"/>
      <c r="K102" s="134"/>
      <c r="L102" s="134"/>
    </row>
    <row r="103" spans="1:18" ht="15" customHeight="1" x14ac:dyDescent="0.35">
      <c r="A103" s="4" t="s">
        <v>25</v>
      </c>
      <c r="B103" s="100">
        <v>0</v>
      </c>
      <c r="C103" s="100">
        <v>0.96</v>
      </c>
      <c r="D103" s="134"/>
      <c r="E103" s="134"/>
      <c r="F103" s="134"/>
      <c r="G103" s="134"/>
      <c r="H103" s="134"/>
      <c r="I103" s="134"/>
      <c r="J103" s="134"/>
      <c r="K103" s="134"/>
      <c r="L103" s="134"/>
    </row>
    <row r="104" spans="1:18" ht="15" customHeight="1" x14ac:dyDescent="0.35">
      <c r="A104" s="4" t="s">
        <v>40</v>
      </c>
      <c r="B104" s="100">
        <v>0.45</v>
      </c>
      <c r="C104" s="100">
        <v>0.74</v>
      </c>
      <c r="D104" s="134"/>
      <c r="E104" s="134"/>
      <c r="F104" s="134"/>
      <c r="G104" s="134"/>
      <c r="H104" s="134"/>
      <c r="I104" s="134"/>
      <c r="J104" s="134"/>
      <c r="K104" s="134"/>
      <c r="L104" s="134"/>
    </row>
    <row r="105" spans="1:18" ht="15" customHeight="1" x14ac:dyDescent="0.35">
      <c r="A105" s="4" t="s">
        <v>27</v>
      </c>
      <c r="B105" s="100">
        <v>0.47</v>
      </c>
      <c r="C105" s="100">
        <v>0.85</v>
      </c>
      <c r="D105" s="134"/>
      <c r="E105" s="134"/>
      <c r="F105" s="134"/>
      <c r="G105" s="134"/>
      <c r="H105" s="134"/>
      <c r="I105" s="134"/>
      <c r="J105" s="134"/>
      <c r="K105" s="134"/>
      <c r="L105" s="134"/>
    </row>
    <row r="106" spans="1:18" ht="15" customHeight="1" x14ac:dyDescent="0.35">
      <c r="A106" s="4" t="s">
        <v>28</v>
      </c>
      <c r="B106" s="100">
        <v>0.4</v>
      </c>
      <c r="C106" s="100">
        <v>0.68</v>
      </c>
      <c r="D106" s="134"/>
      <c r="E106" s="134"/>
      <c r="F106" s="134"/>
      <c r="G106" s="134"/>
      <c r="H106" s="134"/>
      <c r="I106" s="134"/>
      <c r="J106" s="134"/>
      <c r="K106" s="134"/>
      <c r="L106" s="134"/>
    </row>
    <row r="107" spans="1:18" ht="15" customHeight="1" x14ac:dyDescent="0.35">
      <c r="A107" s="4" t="s">
        <v>29</v>
      </c>
      <c r="B107" s="100">
        <v>0.5</v>
      </c>
      <c r="C107" s="100">
        <v>0.84</v>
      </c>
      <c r="D107" s="134"/>
      <c r="E107" s="134"/>
      <c r="F107" s="134"/>
      <c r="G107" s="134"/>
      <c r="H107" s="134"/>
      <c r="I107" s="134"/>
      <c r="J107" s="134"/>
      <c r="K107" s="134"/>
      <c r="L107" s="134"/>
    </row>
    <row r="108" spans="1:18" ht="15" customHeight="1" x14ac:dyDescent="0.35">
      <c r="A108" s="4" t="s">
        <v>30</v>
      </c>
      <c r="B108" s="101">
        <v>0.38</v>
      </c>
      <c r="C108" s="100">
        <v>0.73</v>
      </c>
      <c r="D108" s="134"/>
      <c r="E108" s="134"/>
      <c r="F108" s="134"/>
      <c r="G108" s="134"/>
      <c r="H108" s="134"/>
      <c r="I108" s="134"/>
      <c r="J108" s="134"/>
      <c r="K108" s="134"/>
      <c r="L108" s="134"/>
    </row>
    <row r="109" spans="1:18" ht="15" customHeight="1" x14ac:dyDescent="0.35">
      <c r="A109" s="163" t="s">
        <v>47</v>
      </c>
      <c r="B109" s="165" t="s">
        <v>48</v>
      </c>
      <c r="C109" s="166"/>
      <c r="D109" s="147" t="s">
        <v>49</v>
      </c>
      <c r="E109" s="160" t="s">
        <v>105</v>
      </c>
      <c r="F109" s="134"/>
      <c r="G109" s="134"/>
      <c r="H109" s="134"/>
      <c r="I109" s="134"/>
      <c r="J109" s="134"/>
      <c r="K109" s="134"/>
      <c r="L109" s="134"/>
    </row>
    <row r="110" spans="1:18" ht="15" customHeight="1" x14ac:dyDescent="0.35">
      <c r="A110" s="164"/>
      <c r="B110" s="103" t="s">
        <v>50</v>
      </c>
      <c r="C110" s="103" t="s">
        <v>51</v>
      </c>
      <c r="D110" s="147"/>
      <c r="E110" s="160"/>
      <c r="F110" s="134"/>
      <c r="G110" s="134"/>
      <c r="H110" s="134"/>
      <c r="I110" s="134"/>
      <c r="J110" s="134"/>
      <c r="K110" s="134"/>
      <c r="L110" s="134"/>
    </row>
    <row r="111" spans="1:18" ht="15" customHeight="1" x14ac:dyDescent="0.35">
      <c r="A111" s="81" t="s">
        <v>12</v>
      </c>
      <c r="B111" s="99">
        <v>0.2</v>
      </c>
      <c r="C111" s="99">
        <v>75</v>
      </c>
      <c r="D111" s="99">
        <v>0.71</v>
      </c>
      <c r="E111" s="160"/>
      <c r="F111" s="134"/>
      <c r="G111" s="134"/>
      <c r="H111" s="134"/>
      <c r="I111" s="134"/>
      <c r="J111" s="134"/>
      <c r="K111" s="134"/>
      <c r="L111" s="134"/>
    </row>
    <row r="112" spans="1:18" ht="15" customHeight="1" x14ac:dyDescent="0.35">
      <c r="A112" s="81" t="s">
        <v>13</v>
      </c>
      <c r="B112" s="99">
        <v>0.23499999999999999</v>
      </c>
      <c r="C112" s="99">
        <v>93</v>
      </c>
      <c r="D112" s="99">
        <v>0.68</v>
      </c>
      <c r="E112" s="160"/>
      <c r="F112" s="134"/>
      <c r="G112" s="134"/>
      <c r="H112" s="134"/>
      <c r="I112" s="134"/>
      <c r="J112" s="134"/>
      <c r="K112" s="134"/>
      <c r="L112" s="134"/>
    </row>
    <row r="113" spans="1:18" ht="15" customHeight="1" x14ac:dyDescent="0.35">
      <c r="A113" s="81" t="s">
        <v>14</v>
      </c>
      <c r="B113" s="99">
        <v>0.25</v>
      </c>
      <c r="C113" s="99">
        <v>80</v>
      </c>
      <c r="D113" s="99">
        <v>0.3</v>
      </c>
      <c r="E113" s="160"/>
      <c r="F113" s="134"/>
      <c r="G113" s="134"/>
      <c r="H113" s="134"/>
      <c r="I113" s="134"/>
      <c r="J113" s="134"/>
      <c r="K113" s="134"/>
      <c r="L113" s="134"/>
    </row>
    <row r="114" spans="1:18" ht="15" customHeight="1" x14ac:dyDescent="0.35">
      <c r="A114" s="81" t="s">
        <v>15</v>
      </c>
      <c r="B114" s="99">
        <v>0.28999999999999998</v>
      </c>
      <c r="C114" s="99">
        <v>76</v>
      </c>
      <c r="D114" s="99">
        <v>0.5</v>
      </c>
      <c r="E114" s="160"/>
      <c r="F114" s="134"/>
      <c r="G114" s="134"/>
      <c r="H114" s="134"/>
      <c r="I114" s="134"/>
      <c r="J114" s="134"/>
      <c r="K114" s="134"/>
      <c r="L114" s="134"/>
    </row>
    <row r="115" spans="1:18" ht="15" customHeight="1" x14ac:dyDescent="0.35">
      <c r="A115" s="81" t="s">
        <v>16</v>
      </c>
      <c r="B115" s="99">
        <v>0.28999999999999998</v>
      </c>
      <c r="C115" s="99">
        <v>76</v>
      </c>
      <c r="D115" s="99">
        <v>0.5</v>
      </c>
      <c r="E115" s="160"/>
      <c r="F115" s="134"/>
      <c r="G115" s="134"/>
      <c r="H115" s="134"/>
      <c r="I115" s="134"/>
      <c r="J115" s="134"/>
      <c r="K115" s="134"/>
      <c r="L115" s="134"/>
    </row>
    <row r="116" spans="1:18" ht="15" customHeight="1" x14ac:dyDescent="0.35">
      <c r="A116" s="81" t="s">
        <v>17</v>
      </c>
      <c r="B116" s="99">
        <v>0.19</v>
      </c>
      <c r="C116" s="99">
        <v>21</v>
      </c>
      <c r="D116" s="99">
        <v>0.08</v>
      </c>
      <c r="E116" s="160"/>
      <c r="F116" s="134"/>
      <c r="G116" s="134"/>
      <c r="H116" s="134"/>
      <c r="I116" s="134"/>
      <c r="J116" s="134"/>
      <c r="K116" s="134"/>
      <c r="L116" s="134"/>
    </row>
    <row r="117" spans="1:18" ht="15" customHeight="1" x14ac:dyDescent="0.35">
      <c r="A117" s="81" t="s">
        <v>119</v>
      </c>
      <c r="B117" s="99">
        <v>0.32500000000000001</v>
      </c>
      <c r="C117" s="99">
        <v>73</v>
      </c>
      <c r="D117" s="99">
        <v>0.27</v>
      </c>
      <c r="E117" s="160"/>
      <c r="F117" s="134"/>
      <c r="G117" s="134"/>
      <c r="H117" s="134"/>
      <c r="I117" s="134"/>
      <c r="J117" s="134"/>
      <c r="K117" s="134"/>
      <c r="L117" s="134"/>
    </row>
    <row r="118" spans="1:18" ht="15" customHeight="1" x14ac:dyDescent="0.35">
      <c r="A118" s="81" t="s">
        <v>63</v>
      </c>
      <c r="B118" s="99">
        <v>0.19</v>
      </c>
      <c r="C118" s="99">
        <v>21</v>
      </c>
      <c r="D118" s="99">
        <v>0.08</v>
      </c>
      <c r="E118" s="160"/>
      <c r="F118" s="134"/>
      <c r="G118" s="134"/>
      <c r="H118" s="134"/>
      <c r="I118" s="134"/>
      <c r="J118" s="134"/>
      <c r="K118" s="134"/>
      <c r="L118" s="134"/>
    </row>
    <row r="119" spans="1:18" ht="15" customHeight="1" x14ac:dyDescent="0.35">
      <c r="A119" s="81" t="s">
        <v>61</v>
      </c>
      <c r="B119" s="99">
        <v>0.5</v>
      </c>
      <c r="C119" s="99">
        <v>100</v>
      </c>
      <c r="D119" s="99">
        <v>0.11</v>
      </c>
      <c r="E119" s="160"/>
      <c r="F119" s="134"/>
      <c r="G119" s="134"/>
      <c r="H119" s="134"/>
      <c r="I119" s="134"/>
      <c r="J119" s="134"/>
      <c r="K119" s="134"/>
      <c r="L119" s="134"/>
    </row>
    <row r="120" spans="1:18" ht="15" customHeight="1" x14ac:dyDescent="0.35">
      <c r="A120" s="81" t="s">
        <v>18</v>
      </c>
      <c r="B120" s="99">
        <v>0.28000000000000003</v>
      </c>
      <c r="C120" s="99">
        <v>87</v>
      </c>
      <c r="D120" s="99">
        <v>0.8</v>
      </c>
      <c r="E120" s="161"/>
      <c r="F120" s="162"/>
      <c r="G120" s="162"/>
      <c r="H120" s="162"/>
      <c r="I120" s="162"/>
      <c r="J120" s="162"/>
      <c r="K120" s="162"/>
      <c r="L120" s="162"/>
    </row>
    <row r="121" spans="1:18" s="1" customFormat="1" x14ac:dyDescent="0.35">
      <c r="A121" s="146" t="s">
        <v>52</v>
      </c>
      <c r="B121" s="146"/>
      <c r="C121" s="146"/>
      <c r="D121" s="146"/>
      <c r="E121" s="146"/>
      <c r="F121" s="146"/>
      <c r="G121" s="146"/>
      <c r="H121" s="146"/>
      <c r="I121" s="146"/>
      <c r="J121" s="146"/>
      <c r="K121" s="146"/>
      <c r="L121" s="143"/>
      <c r="M121" s="26" t="str">
        <f t="shared" ref="M121:M132" si="22">IF(L121&gt;D8,"WARNING:Total acres treated exceed total acres for this land use"," ")</f>
        <v xml:space="preserve"> </v>
      </c>
      <c r="N121" s="2"/>
      <c r="O121" s="2"/>
      <c r="P121" s="2"/>
      <c r="Q121" s="2"/>
      <c r="R121" s="2"/>
    </row>
    <row r="122" spans="1:18" s="1" customFormat="1" ht="58"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2"/>
        <v xml:space="preserve"> </v>
      </c>
      <c r="N122" s="2"/>
      <c r="O122" s="2"/>
      <c r="P122" s="2"/>
      <c r="Q122" s="2"/>
      <c r="R122" s="2"/>
    </row>
    <row r="123" spans="1:18" s="1" customFormat="1" ht="29" x14ac:dyDescent="0.35">
      <c r="A123" s="27" t="s">
        <v>34</v>
      </c>
      <c r="B123" s="24">
        <v>0.9</v>
      </c>
      <c r="C123" s="24">
        <v>0.9</v>
      </c>
      <c r="D123" s="24">
        <v>0.9</v>
      </c>
      <c r="E123" s="24">
        <v>0.9</v>
      </c>
      <c r="F123" s="24">
        <v>0.9</v>
      </c>
      <c r="G123" s="24">
        <v>0.9</v>
      </c>
      <c r="H123" s="24">
        <v>0.9</v>
      </c>
      <c r="I123" s="24">
        <v>1</v>
      </c>
      <c r="J123" s="24">
        <v>1</v>
      </c>
      <c r="K123" s="13">
        <v>0.9</v>
      </c>
      <c r="L123" s="144"/>
      <c r="M123" s="26" t="str">
        <f t="shared" si="22"/>
        <v xml:space="preserve"> </v>
      </c>
      <c r="N123" s="2"/>
      <c r="O123" s="2"/>
      <c r="P123" s="2"/>
      <c r="Q123" s="2"/>
      <c r="R123" s="2"/>
    </row>
    <row r="124" spans="1:18" s="1" customFormat="1" ht="29" x14ac:dyDescent="0.35">
      <c r="A124" s="27" t="s">
        <v>35</v>
      </c>
      <c r="B124" s="24">
        <v>0.2</v>
      </c>
      <c r="C124" s="24">
        <v>0.9</v>
      </c>
      <c r="D124" s="24">
        <v>0</v>
      </c>
      <c r="E124" s="24">
        <v>0</v>
      </c>
      <c r="F124" s="24">
        <v>0.2</v>
      </c>
      <c r="G124" s="24">
        <v>0</v>
      </c>
      <c r="H124" s="24">
        <v>0</v>
      </c>
      <c r="I124" s="24">
        <v>0</v>
      </c>
      <c r="J124" s="24">
        <v>0</v>
      </c>
      <c r="K124" s="13">
        <v>0</v>
      </c>
      <c r="L124" s="145"/>
      <c r="M124" s="26" t="str">
        <f t="shared" si="22"/>
        <v xml:space="preserve"> </v>
      </c>
      <c r="N124" s="2"/>
      <c r="O124" s="2"/>
      <c r="P124" s="2"/>
      <c r="Q124" s="2"/>
      <c r="R124" s="2"/>
    </row>
    <row r="125" spans="1:18" s="1" customFormat="1" x14ac:dyDescent="0.35">
      <c r="A125" s="77" t="s">
        <v>53</v>
      </c>
      <c r="B125" s="78"/>
      <c r="C125" s="78"/>
      <c r="D125" s="78"/>
      <c r="E125" s="78"/>
      <c r="F125" s="79"/>
      <c r="G125" s="79"/>
      <c r="H125" s="79"/>
      <c r="I125" s="79"/>
      <c r="J125" s="79"/>
      <c r="K125" s="79"/>
      <c r="L125" s="142"/>
      <c r="M125" s="26" t="str">
        <f t="shared" si="22"/>
        <v xml:space="preserve"> </v>
      </c>
      <c r="N125" s="2"/>
      <c r="O125" s="2"/>
      <c r="P125" s="2"/>
      <c r="Q125" s="2"/>
      <c r="R125" s="2"/>
    </row>
    <row r="126" spans="1:18" s="1" customFormat="1" x14ac:dyDescent="0.35">
      <c r="A126" s="80" t="s">
        <v>54</v>
      </c>
      <c r="B126" s="78"/>
      <c r="C126" s="78"/>
      <c r="D126" s="78"/>
      <c r="E126" s="78"/>
      <c r="F126" s="79"/>
      <c r="G126" s="79"/>
      <c r="H126" s="79"/>
      <c r="I126" s="79"/>
      <c r="J126" s="79"/>
      <c r="K126" s="79"/>
      <c r="L126" s="142"/>
      <c r="M126" s="26" t="str">
        <f t="shared" si="22"/>
        <v xml:space="preserve"> </v>
      </c>
      <c r="N126" s="2"/>
      <c r="O126" s="2"/>
      <c r="P126" s="2"/>
      <c r="Q126" s="2"/>
      <c r="R126" s="2"/>
    </row>
    <row r="127" spans="1:18" s="1" customFormat="1" x14ac:dyDescent="0.35">
      <c r="A127" s="80" t="s">
        <v>55</v>
      </c>
      <c r="B127" s="78"/>
      <c r="C127" s="78"/>
      <c r="D127" s="78"/>
      <c r="E127" s="78"/>
      <c r="F127" s="79"/>
      <c r="G127" s="79"/>
      <c r="H127" s="79"/>
      <c r="I127" s="79"/>
      <c r="J127" s="79"/>
      <c r="K127" s="79"/>
      <c r="L127" s="142"/>
      <c r="M127" s="26" t="str">
        <f t="shared" si="22"/>
        <v xml:space="preserve"> </v>
      </c>
      <c r="N127" s="2"/>
      <c r="O127" s="2"/>
      <c r="P127" s="2"/>
      <c r="Q127" s="2"/>
      <c r="R127" s="2"/>
    </row>
    <row r="128" spans="1:18" s="1" customFormat="1" x14ac:dyDescent="0.35">
      <c r="A128" s="80" t="s">
        <v>56</v>
      </c>
      <c r="B128" s="78"/>
      <c r="C128" s="78"/>
      <c r="D128" s="78"/>
      <c r="E128" s="78"/>
      <c r="F128" s="79"/>
      <c r="G128" s="79"/>
      <c r="H128" s="79"/>
      <c r="I128" s="79"/>
      <c r="J128" s="79"/>
      <c r="K128" s="79"/>
      <c r="L128" s="142"/>
      <c r="M128" s="26" t="str">
        <f t="shared" si="22"/>
        <v xml:space="preserve"> </v>
      </c>
      <c r="N128" s="2"/>
      <c r="O128" s="2"/>
      <c r="P128" s="2"/>
      <c r="Q128" s="2"/>
      <c r="R128" s="2"/>
    </row>
    <row r="129" spans="1:18" s="1" customFormat="1" x14ac:dyDescent="0.35">
      <c r="A129" s="77"/>
      <c r="B129" s="78"/>
      <c r="C129" s="78"/>
      <c r="D129" s="78"/>
      <c r="E129" s="78"/>
      <c r="F129" s="79"/>
      <c r="G129" s="79"/>
      <c r="H129" s="79"/>
      <c r="I129" s="79"/>
      <c r="J129" s="79"/>
      <c r="K129" s="79"/>
      <c r="L129" s="142"/>
      <c r="M129" s="26" t="str">
        <f t="shared" si="22"/>
        <v xml:space="preserve"> </v>
      </c>
      <c r="N129" s="2"/>
      <c r="O129" s="2"/>
      <c r="P129" s="2"/>
      <c r="Q129" s="2"/>
      <c r="R129" s="2"/>
    </row>
    <row r="130" spans="1:18" s="1" customFormat="1" x14ac:dyDescent="0.35">
      <c r="A130" s="77" t="s">
        <v>57</v>
      </c>
      <c r="B130" s="78"/>
      <c r="C130" s="78"/>
      <c r="D130" s="78"/>
      <c r="E130" s="78"/>
      <c r="F130" s="79"/>
      <c r="G130" s="79"/>
      <c r="H130" s="79"/>
      <c r="I130" s="79"/>
      <c r="J130" s="79"/>
      <c r="K130" s="79"/>
      <c r="L130" s="142"/>
      <c r="M130" s="26" t="str">
        <f t="shared" si="22"/>
        <v xml:space="preserve"> </v>
      </c>
      <c r="N130" s="2"/>
      <c r="O130" s="2"/>
      <c r="P130" s="2"/>
      <c r="Q130" s="2"/>
      <c r="R130" s="2"/>
    </row>
    <row r="131" spans="1:18" s="1" customFormat="1" x14ac:dyDescent="0.35">
      <c r="A131" s="80"/>
      <c r="B131" s="78"/>
      <c r="C131" s="78"/>
      <c r="D131" s="78"/>
      <c r="E131" s="78"/>
      <c r="F131" s="79"/>
      <c r="G131" s="79"/>
      <c r="H131" s="79"/>
      <c r="I131" s="79"/>
      <c r="J131" s="79"/>
      <c r="K131" s="79"/>
      <c r="L131" s="142"/>
      <c r="M131" s="26" t="str">
        <f t="shared" si="22"/>
        <v xml:space="preserve"> </v>
      </c>
      <c r="N131" s="2"/>
      <c r="O131" s="2"/>
      <c r="P131" s="2"/>
      <c r="Q131" s="2"/>
      <c r="R131" s="2"/>
    </row>
    <row r="132" spans="1:18" s="1" customFormat="1" x14ac:dyDescent="0.35">
      <c r="A132" s="77"/>
      <c r="B132" s="78"/>
      <c r="C132" s="78"/>
      <c r="D132" s="78"/>
      <c r="E132" s="78"/>
      <c r="F132" s="79"/>
      <c r="G132" s="79"/>
      <c r="H132" s="79"/>
      <c r="I132" s="79"/>
      <c r="J132" s="79"/>
      <c r="K132" s="79"/>
      <c r="L132" s="142"/>
      <c r="M132" s="26" t="str">
        <f t="shared" si="22"/>
        <v xml:space="preserve"> </v>
      </c>
      <c r="N132" s="2"/>
      <c r="O132" s="2"/>
      <c r="P132" s="2"/>
      <c r="Q132" s="2"/>
      <c r="R132" s="2"/>
    </row>
    <row r="133" spans="1:18" s="1" customFormat="1" x14ac:dyDescent="0.35">
      <c r="A133" s="36"/>
      <c r="B133" s="37"/>
      <c r="C133" s="37"/>
      <c r="D133" s="37"/>
      <c r="E133" s="37"/>
      <c r="F133" s="37"/>
      <c r="G133" s="37"/>
      <c r="H133" s="37"/>
      <c r="I133" s="37"/>
      <c r="J133" s="37"/>
      <c r="K133" s="37"/>
      <c r="L133" s="75"/>
      <c r="M133" s="2"/>
      <c r="N133" s="2"/>
      <c r="O133" s="2"/>
      <c r="P133" s="2"/>
      <c r="Q133" s="2"/>
      <c r="R133" s="2"/>
    </row>
  </sheetData>
  <sheetProtection password="EC78" sheet="1" objects="1" scenarios="1"/>
  <mergeCells count="33">
    <mergeCell ref="B4:L4"/>
    <mergeCell ref="A1:L1"/>
    <mergeCell ref="A2:E2"/>
    <mergeCell ref="F2:L2"/>
    <mergeCell ref="A3:E3"/>
    <mergeCell ref="F3:L3"/>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3">
    <dataValidation type="decimal" operator="lessThanOrEqual" allowBlank="1" showInputMessage="1" showErrorMessage="1" error="Area treated by BMP cannot exceed the area for this land use" sqref="C85" xr:uid="{00000000-0002-0000-0A00-000000000000}">
      <formula1>$D$18</formula1>
    </dataValidation>
    <dataValidation type="decimal" operator="lessThanOrEqual" allowBlank="1" showInputMessage="1" showErrorMessage="1" error="Area treated by BMP cannot exceed the area for this land use" sqref="C84" xr:uid="{00000000-0002-0000-0A00-000001000000}">
      <formula1>$D$17</formula1>
    </dataValidation>
    <dataValidation type="decimal" operator="lessThanOrEqual" allowBlank="1" showInputMessage="1" showErrorMessage="1" error="Area treated by BMP cannot exceed the area for this land use" sqref="C83" xr:uid="{00000000-0002-0000-0A00-000002000000}">
      <formula1>$D$16</formula1>
    </dataValidation>
    <dataValidation type="decimal" operator="lessThanOrEqual" allowBlank="1" showInputMessage="1" showErrorMessage="1" error="Area treated by BMP cannot exceed the area for this land use" sqref="C82" xr:uid="{00000000-0002-0000-0A00-000003000000}">
      <formula1>$D$15</formula1>
    </dataValidation>
    <dataValidation type="decimal" operator="lessThanOrEqual" allowBlank="1" showInputMessage="1" showErrorMessage="1" error="Area treated by BMP cannot exceed the area for this land use" sqref="C81" xr:uid="{00000000-0002-0000-0A00-000004000000}">
      <formula1>$D$14</formula1>
    </dataValidation>
    <dataValidation type="decimal" operator="lessThanOrEqual" allowBlank="1" showInputMessage="1" showErrorMessage="1" error="Area treated by BMP cannot exceed the area for this land use" sqref="C80" xr:uid="{00000000-0002-0000-0A00-000005000000}">
      <formula1>$D$13</formula1>
    </dataValidation>
    <dataValidation type="decimal" operator="lessThanOrEqual" allowBlank="1" showInputMessage="1" showErrorMessage="1" error="Area treated by BMP cannot exceed the area for this land use" sqref="C79" xr:uid="{00000000-0002-0000-0A00-000006000000}">
      <formula1>$D$12</formula1>
    </dataValidation>
    <dataValidation type="decimal" operator="lessThanOrEqual" allowBlank="1" showInputMessage="1" showErrorMessage="1" error="Area treated by BMP cannot exceed the area for this land use" sqref="C78" xr:uid="{00000000-0002-0000-0A00-000007000000}">
      <formula1>$D$11</formula1>
    </dataValidation>
    <dataValidation type="decimal" operator="lessThanOrEqual" allowBlank="1" showInputMessage="1" showErrorMessage="1" error="Area treated by BMP cannot exceed the area for this land use" sqref="C77" xr:uid="{00000000-0002-0000-0A00-000008000000}">
      <formula1>$D$10</formula1>
    </dataValidation>
    <dataValidation type="decimal" operator="lessThanOrEqual" allowBlank="1" showInputMessage="1" showErrorMessage="1" error="Area treated by BMP cannot exceed the area for this land use" sqref="C76" xr:uid="{00000000-0002-0000-0A00-000009000000}">
      <formula1>$D$9</formula1>
    </dataValidation>
    <dataValidation type="decimal" operator="lessThanOrEqual" allowBlank="1" showInputMessage="1" showErrorMessage="1" error="Area treated by BMP cannot exceed the area for this land use" sqref="C75" xr:uid="{00000000-0002-0000-0A00-00000A000000}">
      <formula1>$D$8</formula1>
    </dataValidation>
    <dataValidation type="decimal" operator="lessThanOrEqual" allowBlank="1" showInputMessage="1" showErrorMessage="1" error="Area treated by BMP cannot exceed the area for this land use" sqref="D75:K85 B75:B85 B86:K90" xr:uid="{00000000-0002-0000-0A00-00000B000000}">
      <formula1>$D8</formula1>
    </dataValidation>
    <dataValidation allowBlank="1" showInputMessage="1" sqref="B29:F44 B17:C17 B8:C14 F8:F14 F17" xr:uid="{00000000-0002-0000-0A00-00000C000000}"/>
    <dataValidation type="decimal" operator="lessThanOrEqual" allowBlank="1" showInputMessage="1" showErrorMessage="1" error="Area treated by BMP cannot exceed the area for this land use" sqref="L125 B98:C99" xr:uid="{00000000-0002-0000-0A00-00000D000000}">
      <formula1>$D6</formula1>
    </dataValidation>
    <dataValidation type="decimal" operator="lessThanOrEqual" allowBlank="1" showInputMessage="1" showErrorMessage="1" error="Area treated by BMP cannot exceed the area for this land use" sqref="A129:K132" xr:uid="{00000000-0002-0000-0A00-00000E000000}">
      <formula1>$F66</formula1>
    </dataValidation>
    <dataValidation type="decimal" operator="lessThanOrEqual" allowBlank="1" showInputMessage="1" showErrorMessage="1" error="Area treated by BMP cannot exceed the area for this land use" sqref="B50:K65" xr:uid="{00000000-0002-0000-0A00-00000F000000}">
      <formula1>$D8</formula1>
    </dataValidation>
    <dataValidation type="decimal" operator="lessThanOrEqual" allowBlank="1" showInputMessage="1" showErrorMessage="1" error="Area treated by BMP cannot exceed the area for this land use" sqref="L121 B124:C124 K121:K128 A121:J121 A125:J128 A122:A124 B122:J122" xr:uid="{00000000-0002-0000-0A00-000010000000}">
      <formula1>$F54</formula1>
    </dataValidation>
    <dataValidation type="decimal" operator="greaterThan" allowBlank="1" showInputMessage="1" showErrorMessage="1" error="Must be &gt; 0. If this land use does not exist, enter a very small value (e.g. 0.000001 or less)" sqref="D8:D23" xr:uid="{00000000-0002-0000-0A00-000011000000}">
      <formula1>0</formula1>
    </dataValidation>
    <dataValidation errorStyle="warning" allowBlank="1" showInputMessage="1" showErrorMessage="1" error="EMC has been changed" sqref="I8:K17 L29:L44" xr:uid="{00000000-0002-0000-0A00-000012000000}"/>
    <dataValidation type="decimal" operator="lessThanOrEqual" allowBlank="1" showInputMessage="1" showErrorMessage="1" error="Must be less than or equal to 1" prompt="Must be less than or equal to 1" sqref="C66:E66 K66 D68:K68 D93:K93 C91" xr:uid="{00000000-0002-0000-0A00-000013000000}">
      <formula1>1</formula1>
    </dataValidation>
    <dataValidation type="decimal" operator="lessThanOrEqual" allowBlank="1" showInputMessage="1" showErrorMessage="1" error="Must be 1 or less" prompt="Must be 1 or less" sqref="I67:J67 I92:J92" xr:uid="{00000000-0002-0000-0A00-000014000000}">
      <formula1>1</formula1>
    </dataValidation>
    <dataValidation type="decimal" operator="lessThanOrEqual" allowBlank="1" showInputMessage="1" showErrorMessage="1" error="Value must be less than 1" prompt="Value must be less than 1" sqref="B68 B93" xr:uid="{00000000-0002-0000-0A00-000015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A00-000016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00000000-0004-0000-0A00-000001000000}"/>
    <hyperlink ref="A5:L5" r:id="rId3" location="Section_1:_Calculation_of_unadjusted_total_loads" display="SECTION 1: UNADJUSTED TOTAL LOAD " xr:uid="{00000000-0004-0000-0A00-000002000000}"/>
    <hyperlink ref="E27" r:id="rId4" display="Annual Rainfall" xr:uid="{00000000-0004-0000-0A00-000003000000}"/>
    <hyperlink ref="A26:L26" r:id="rId5" location="Section_2:_Calculation_of_adjusted_total_loads" display="SECTION 2: ADJUSTED TOTAL LOAD" xr:uid="{00000000-0004-0000-0A00-000004000000}"/>
    <hyperlink ref="A47:L47" r:id="rId6" location="Section_3:_Calculations_for_phosphorus_load_reductions_associated_with_BMP_implementation" display="SECTION 3: PHOSPHORUS LOAD REDUCTIONS ASSOCIATED WITH BMP IMPLEMENTATION" xr:uid="{00000000-0004-0000-0A00-000005000000}"/>
    <hyperlink ref="A72:L72" r:id="rId7" location="Section_4:_Calculations_for_TSS_load_reductions_associated_with_BMP_implementation" display="TSS LOAD REDUCTIONS ASSOCIATED WITH BMP IMPLEMENTATION" xr:uid="{00000000-0004-0000-0A00-000006000000}"/>
    <hyperlink ref="A97:L97" r:id="rId8" location="Section_5:_Default_values_for_BMP_and_land_use_inputs" display="SECTION 5: BMP AND LAND USE INPUT VALUES" xr:uid="{00000000-0004-0000-0A00-000007000000}"/>
    <hyperlink ref="A127" r:id="rId9" xr:uid="{00000000-0004-0000-0A00-000008000000}"/>
    <hyperlink ref="A128" r:id="rId10" xr:uid="{00000000-0004-0000-0A00-000009000000}"/>
    <hyperlink ref="A126" r:id="rId11" xr:uid="{00000000-0004-0000-0A00-00000A000000}"/>
    <hyperlink ref="B122" r:id="rId12" xr:uid="{00000000-0004-0000-0A00-00000B000000}"/>
    <hyperlink ref="F122" r:id="rId13" xr:uid="{00000000-0004-0000-0A00-00000C000000}"/>
    <hyperlink ref="E122" r:id="rId14" xr:uid="{00000000-0004-0000-0A00-00000D000000}"/>
    <hyperlink ref="G122" r:id="rId15" xr:uid="{00000000-0004-0000-0A00-00000E000000}"/>
    <hyperlink ref="H122" r:id="rId16" xr:uid="{00000000-0004-0000-0A00-00000F000000}"/>
    <hyperlink ref="I122" r:id="rId17" xr:uid="{00000000-0004-0000-0A00-000010000000}"/>
    <hyperlink ref="J122" r:id="rId18" xr:uid="{00000000-0004-0000-0A00-000011000000}"/>
    <hyperlink ref="A100" r:id="rId19" xr:uid="{00000000-0004-0000-0A00-000012000000}"/>
    <hyperlink ref="A104" r:id="rId20" xr:uid="{00000000-0004-0000-0A00-000013000000}"/>
    <hyperlink ref="A103" r:id="rId21" xr:uid="{00000000-0004-0000-0A00-000014000000}"/>
    <hyperlink ref="A105" r:id="rId22" xr:uid="{00000000-0004-0000-0A00-000015000000}"/>
    <hyperlink ref="A106" r:id="rId23" xr:uid="{00000000-0004-0000-0A00-000016000000}"/>
    <hyperlink ref="A107" r:id="rId24" xr:uid="{00000000-0004-0000-0A00-000017000000}"/>
    <hyperlink ref="A108" r:id="rId25" xr:uid="{00000000-0004-0000-0A00-000018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8"/>
  <sheetViews>
    <sheetView zoomScale="66" zoomScaleNormal="66" workbookViewId="0">
      <selection activeCell="H34" sqref="H34"/>
    </sheetView>
  </sheetViews>
  <sheetFormatPr defaultColWidth="8.81640625" defaultRowHeight="14.5" x14ac:dyDescent="0.35"/>
  <cols>
    <col min="1" max="1" width="28.81640625" style="53" customWidth="1"/>
    <col min="2" max="2" width="18.26953125" style="53" customWidth="1"/>
    <col min="3" max="3" width="12.1796875" style="53" customWidth="1"/>
    <col min="4" max="4" width="13.1796875" style="53" customWidth="1"/>
    <col min="5" max="5" width="12.453125" style="53" customWidth="1"/>
    <col min="6" max="6" width="12" style="53" customWidth="1"/>
    <col min="7" max="7" width="11.453125" style="53" customWidth="1"/>
    <col min="8" max="8" width="11.1796875" style="53" customWidth="1"/>
    <col min="9" max="9" width="11.453125" style="53" bestFit="1" customWidth="1"/>
    <col min="10" max="10" width="11.81640625" style="53" customWidth="1"/>
    <col min="11" max="11" width="11.453125" style="53" customWidth="1"/>
    <col min="12" max="12" width="14" style="53" customWidth="1"/>
    <col min="13" max="13" width="11.453125" style="53" bestFit="1" customWidth="1"/>
    <col min="14" max="14" width="18.453125" style="53" customWidth="1"/>
    <col min="15" max="15" width="11.453125" style="53" bestFit="1" customWidth="1"/>
    <col min="16" max="16384" width="8.81640625" style="53"/>
  </cols>
  <sheetData>
    <row r="1" spans="1:17" s="52" customFormat="1" ht="42" x14ac:dyDescent="0.35">
      <c r="A1" s="57" t="s">
        <v>76</v>
      </c>
      <c r="B1" s="58" t="str">
        <f>'Area 1'!F2</f>
        <v>Not applicable</v>
      </c>
    </row>
    <row r="2" spans="1:17" s="52" customFormat="1" ht="109.5" customHeight="1" x14ac:dyDescent="0.35">
      <c r="A2" s="169" t="s">
        <v>103</v>
      </c>
      <c r="B2" s="170"/>
      <c r="C2" s="170"/>
      <c r="D2" s="170"/>
      <c r="E2" s="170"/>
      <c r="F2" s="170"/>
      <c r="G2" s="170"/>
      <c r="H2" s="170"/>
      <c r="I2" s="170"/>
      <c r="J2" s="170"/>
      <c r="K2" s="170"/>
      <c r="L2" s="170"/>
      <c r="M2" s="170"/>
      <c r="N2" s="170"/>
      <c r="O2" s="171"/>
    </row>
    <row r="3" spans="1:17" s="52" customFormat="1" ht="21" x14ac:dyDescent="0.35">
      <c r="A3" s="174" t="s">
        <v>75</v>
      </c>
      <c r="B3" s="175"/>
      <c r="C3" s="175"/>
      <c r="D3" s="175"/>
      <c r="E3" s="175"/>
      <c r="F3" s="175"/>
      <c r="G3" s="175"/>
      <c r="H3" s="175"/>
      <c r="I3" s="175"/>
      <c r="J3" s="175"/>
      <c r="K3" s="175"/>
      <c r="L3" s="175"/>
      <c r="M3" s="175"/>
      <c r="N3" s="175"/>
      <c r="O3" s="176"/>
    </row>
    <row r="4" spans="1:17" s="52" customFormat="1" ht="30" customHeight="1" x14ac:dyDescent="0.35">
      <c r="A4" s="82"/>
      <c r="B4" s="82"/>
      <c r="C4" s="83"/>
      <c r="D4" s="177" t="s">
        <v>67</v>
      </c>
      <c r="E4" s="178"/>
      <c r="F4" s="177" t="s">
        <v>68</v>
      </c>
      <c r="G4" s="178"/>
      <c r="H4" s="177" t="s">
        <v>70</v>
      </c>
      <c r="I4" s="178"/>
      <c r="J4" s="177" t="s">
        <v>69</v>
      </c>
      <c r="K4" s="178"/>
      <c r="L4" s="177" t="s">
        <v>71</v>
      </c>
      <c r="M4" s="178"/>
      <c r="N4" s="177" t="s">
        <v>72</v>
      </c>
      <c r="O4" s="178"/>
    </row>
    <row r="5" spans="1:17" s="52" customFormat="1" x14ac:dyDescent="0.35">
      <c r="A5" s="82" t="s">
        <v>65</v>
      </c>
      <c r="B5" s="82" t="s">
        <v>66</v>
      </c>
      <c r="C5" s="82" t="s">
        <v>73</v>
      </c>
      <c r="D5" s="82" t="s">
        <v>59</v>
      </c>
      <c r="E5" s="82" t="s">
        <v>51</v>
      </c>
      <c r="F5" s="82" t="s">
        <v>59</v>
      </c>
      <c r="G5" s="82" t="s">
        <v>51</v>
      </c>
      <c r="H5" s="82" t="s">
        <v>59</v>
      </c>
      <c r="I5" s="82" t="s">
        <v>51</v>
      </c>
      <c r="J5" s="82" t="s">
        <v>59</v>
      </c>
      <c r="K5" s="82" t="s">
        <v>51</v>
      </c>
      <c r="L5" s="82" t="s">
        <v>59</v>
      </c>
      <c r="M5" s="82" t="s">
        <v>51</v>
      </c>
      <c r="N5" s="82" t="s">
        <v>59</v>
      </c>
      <c r="O5" s="82" t="s">
        <v>51</v>
      </c>
    </row>
    <row r="6" spans="1:17" x14ac:dyDescent="0.35">
      <c r="A6" s="84" t="str">
        <f>'Area 1'!F3</f>
        <v>A</v>
      </c>
      <c r="B6" s="84">
        <v>1</v>
      </c>
      <c r="C6" s="85">
        <f>'Area 1'!D24</f>
        <v>1875.0000000089999</v>
      </c>
      <c r="D6" s="85">
        <f>'Area 1'!G24</f>
        <v>1609.0934611520192</v>
      </c>
      <c r="E6" s="86">
        <f>'Area 1'!H24</f>
        <v>440180.18495301972</v>
      </c>
      <c r="F6" s="85">
        <f>'Area 1'!G24-'Area 1'!I45-'Area 1'!L69</f>
        <v>1167.3739182620193</v>
      </c>
      <c r="G6" s="86">
        <f>'Area 1'!H24-'Area 1'!J45-'Area 1'!L94</f>
        <v>431961.5790155197</v>
      </c>
      <c r="H6" s="85">
        <f>(D6-F6)/D6*100</f>
        <v>27.45145347702513</v>
      </c>
      <c r="I6" s="85">
        <f>(E6-G6)/E6*100</f>
        <v>1.8671003871692196</v>
      </c>
      <c r="J6" s="85">
        <f>D6-F6</f>
        <v>441.71954288999996</v>
      </c>
      <c r="K6" s="86">
        <f>E6-G6</f>
        <v>8218.6059375000186</v>
      </c>
      <c r="L6" s="85">
        <f>D6/C6</f>
        <v>0.85818317927695764</v>
      </c>
      <c r="M6" s="86">
        <f>E6/C6</f>
        <v>234.76276530715035</v>
      </c>
      <c r="N6" s="85">
        <f>F6/C6</f>
        <v>0.62259942307008853</v>
      </c>
      <c r="O6" s="86">
        <f>G6/C6</f>
        <v>230.37950880717136</v>
      </c>
    </row>
    <row r="7" spans="1:17" x14ac:dyDescent="0.35">
      <c r="A7" s="84" t="str">
        <f>'Area 2'!F3</f>
        <v>B</v>
      </c>
      <c r="B7" s="84">
        <v>2</v>
      </c>
      <c r="C7" s="85">
        <f>'Area 2'!D24</f>
        <v>695.00000001299986</v>
      </c>
      <c r="D7" s="85">
        <f>'Area 2'!G24</f>
        <v>493.11635625540043</v>
      </c>
      <c r="E7" s="86">
        <f>'Area 2'!H24</f>
        <v>116970.33060174946</v>
      </c>
      <c r="F7" s="85">
        <f>'Area 2'!G24-'Area 2'!I45-'Area 2'!L69</f>
        <v>320.15305476540044</v>
      </c>
      <c r="G7" s="86">
        <f>'Area 2'!H24-'Area 2'!J45-'Area 2'!L94</f>
        <v>158298.17760174946</v>
      </c>
      <c r="H7" s="85">
        <f>(D7-F7)/D7*100</f>
        <v>35.07555555517142</v>
      </c>
      <c r="I7" s="85">
        <f>(E7-G7)/E7*100</f>
        <v>-35.331905781056136</v>
      </c>
      <c r="J7" s="85">
        <f>D7-F7</f>
        <v>172.96330148999999</v>
      </c>
      <c r="K7" s="86">
        <f>E7-G7</f>
        <v>-41327.846999999994</v>
      </c>
      <c r="L7" s="85">
        <f>D7/C7</f>
        <v>0.70951993704485872</v>
      </c>
      <c r="M7" s="86">
        <f>E7/C7</f>
        <v>168.30263395620366</v>
      </c>
      <c r="N7" s="85">
        <f>F7/C7</f>
        <v>0.46065187735167201</v>
      </c>
      <c r="O7" s="86">
        <f>G7/C7</f>
        <v>227.76716201264534</v>
      </c>
    </row>
    <row r="8" spans="1:17" x14ac:dyDescent="0.35">
      <c r="A8" s="84" t="str">
        <f>'Area 3'!F3</f>
        <v>C</v>
      </c>
      <c r="B8" s="84">
        <v>3</v>
      </c>
      <c r="C8" s="85">
        <f>'Area 3'!D24</f>
        <v>725.00000001099988</v>
      </c>
      <c r="D8" s="85">
        <f>'Area 3'!G24</f>
        <v>597.3265401527301</v>
      </c>
      <c r="E8" s="86">
        <f>'Area 3'!H24</f>
        <v>168923.74796082525</v>
      </c>
      <c r="F8" s="85">
        <f>'Area 3'!G24-'Area 3'!I45-'Area 3'!L69</f>
        <v>392.72113616873003</v>
      </c>
      <c r="G8" s="86">
        <f>'Area 3'!H24-'Area 3'!J45-'Area 3'!L94</f>
        <v>214008.67196082525</v>
      </c>
      <c r="H8" s="85">
        <f t="shared" ref="H8:H11" si="0">(D8-F8)/D8*100</f>
        <v>34.253526376324182</v>
      </c>
      <c r="I8" s="85">
        <f t="shared" ref="I8:I11" si="1">(E8-G8)/E8*100</f>
        <v>-26.689512010150018</v>
      </c>
      <c r="J8" s="85">
        <f t="shared" ref="J8:J11" si="2">D8-F8</f>
        <v>204.60540398400008</v>
      </c>
      <c r="K8" s="86">
        <f t="shared" ref="K8:K11" si="3">E8-G8</f>
        <v>-45084.923999999999</v>
      </c>
      <c r="L8" s="85">
        <f t="shared" ref="L8:L11" si="4">D8/C8</f>
        <v>0.82389867606023082</v>
      </c>
      <c r="M8" s="86">
        <f t="shared" ref="M8:M11" si="5">E8/C8</f>
        <v>232.99827304587902</v>
      </c>
      <c r="N8" s="85">
        <f t="shared" ref="N8:N11" si="6">F8/C8</f>
        <v>0.54168432574175385</v>
      </c>
      <c r="O8" s="86">
        <f t="shared" ref="O8:O11" si="7">G8/C8</f>
        <v>295.18437511390101</v>
      </c>
    </row>
    <row r="9" spans="1:17" x14ac:dyDescent="0.35">
      <c r="A9" s="84">
        <f>'Area 4'!F3</f>
        <v>4</v>
      </c>
      <c r="B9" s="84">
        <v>4</v>
      </c>
      <c r="C9" s="85">
        <f>'Area 4'!D24</f>
        <v>1.6000000000000004E-8</v>
      </c>
      <c r="D9" s="85">
        <f>'Area 4'!G24</f>
        <v>7.4024853224999999E-9</v>
      </c>
      <c r="E9" s="86">
        <f>'Area 4'!H24</f>
        <v>2.2275292080000003E-6</v>
      </c>
      <c r="F9" s="85">
        <f>'Area 4'!G24-'Area 4'!I45-'Area 4'!L69</f>
        <v>7.4024853224999999E-9</v>
      </c>
      <c r="G9" s="86">
        <f>'Area 4'!H24-'Area 4'!J45-'Area 4'!L94</f>
        <v>2.2275292080000003E-6</v>
      </c>
      <c r="H9" s="85">
        <f t="shared" si="0"/>
        <v>0</v>
      </c>
      <c r="I9" s="85">
        <f t="shared" si="1"/>
        <v>0</v>
      </c>
      <c r="J9" s="85">
        <f t="shared" si="2"/>
        <v>0</v>
      </c>
      <c r="K9" s="86">
        <f t="shared" si="3"/>
        <v>0</v>
      </c>
      <c r="L9" s="85">
        <f t="shared" si="4"/>
        <v>0.46265533265624986</v>
      </c>
      <c r="M9" s="86">
        <f t="shared" si="5"/>
        <v>139.2205755</v>
      </c>
      <c r="N9" s="85">
        <f t="shared" si="6"/>
        <v>0.46265533265624986</v>
      </c>
      <c r="O9" s="86">
        <f t="shared" si="7"/>
        <v>139.2205755</v>
      </c>
    </row>
    <row r="10" spans="1:17" x14ac:dyDescent="0.35">
      <c r="A10" s="84">
        <f>'Area 5'!F3</f>
        <v>5</v>
      </c>
      <c r="B10" s="84">
        <v>5</v>
      </c>
      <c r="C10" s="85">
        <f>'Area 5'!D24</f>
        <v>1.6000000000000004E-8</v>
      </c>
      <c r="D10" s="85">
        <f>'Area 5'!G24</f>
        <v>7.4024853224999999E-9</v>
      </c>
      <c r="E10" s="86">
        <f>'Area 5'!H24</f>
        <v>2.2275292080000003E-6</v>
      </c>
      <c r="F10" s="85">
        <f>'Area 5'!G24-'Area 5'!I45-'Area 5'!L69</f>
        <v>7.4024853224999999E-9</v>
      </c>
      <c r="G10" s="86">
        <f>'Area 5'!H24-'Area 5'!J45-'Area 5'!L94</f>
        <v>2.2275292080000003E-6</v>
      </c>
      <c r="H10" s="85">
        <f t="shared" si="0"/>
        <v>0</v>
      </c>
      <c r="I10" s="85">
        <f t="shared" si="1"/>
        <v>0</v>
      </c>
      <c r="J10" s="85">
        <f t="shared" si="2"/>
        <v>0</v>
      </c>
      <c r="K10" s="86">
        <f t="shared" si="3"/>
        <v>0</v>
      </c>
      <c r="L10" s="85">
        <f t="shared" si="4"/>
        <v>0.46265533265624986</v>
      </c>
      <c r="M10" s="86">
        <f t="shared" si="5"/>
        <v>139.2205755</v>
      </c>
      <c r="N10" s="85">
        <f t="shared" si="6"/>
        <v>0.46265533265624986</v>
      </c>
      <c r="O10" s="86">
        <f t="shared" si="7"/>
        <v>139.2205755</v>
      </c>
      <c r="Q10" s="55"/>
    </row>
    <row r="11" spans="1:17" x14ac:dyDescent="0.35">
      <c r="A11" s="84">
        <f>'Area 6'!F3</f>
        <v>6</v>
      </c>
      <c r="B11" s="84">
        <v>6</v>
      </c>
      <c r="C11" s="85">
        <f>'Area 6'!D24</f>
        <v>1.6000000000000004E-8</v>
      </c>
      <c r="D11" s="85">
        <f>'Area 6'!G24</f>
        <v>7.4024853224999999E-9</v>
      </c>
      <c r="E11" s="86">
        <f>'Area 6'!H24</f>
        <v>2.2275292080000003E-6</v>
      </c>
      <c r="F11" s="85">
        <f>'Area 6'!G24-'Area 6'!I45-'Area 6'!L69</f>
        <v>7.4024853224999999E-9</v>
      </c>
      <c r="G11" s="86">
        <f>'Area 6'!H24-'Area 6'!J45-'Area 6'!L94</f>
        <v>2.2275292080000003E-6</v>
      </c>
      <c r="H11" s="85">
        <f t="shared" si="0"/>
        <v>0</v>
      </c>
      <c r="I11" s="85">
        <f t="shared" si="1"/>
        <v>0</v>
      </c>
      <c r="J11" s="85">
        <f t="shared" si="2"/>
        <v>0</v>
      </c>
      <c r="K11" s="86">
        <f t="shared" si="3"/>
        <v>0</v>
      </c>
      <c r="L11" s="85">
        <f t="shared" si="4"/>
        <v>0.46265533265624986</v>
      </c>
      <c r="M11" s="86">
        <f t="shared" si="5"/>
        <v>139.2205755</v>
      </c>
      <c r="N11" s="85">
        <f t="shared" si="6"/>
        <v>0.46265533265624986</v>
      </c>
      <c r="O11" s="86">
        <f t="shared" si="7"/>
        <v>139.2205755</v>
      </c>
    </row>
    <row r="12" spans="1:17" x14ac:dyDescent="0.35">
      <c r="A12" s="84">
        <f>'Area 7'!F3</f>
        <v>7</v>
      </c>
      <c r="B12" s="84">
        <v>7</v>
      </c>
      <c r="C12" s="85">
        <f>'Area 7'!D24</f>
        <v>1.6000000000000004E-8</v>
      </c>
      <c r="D12" s="85">
        <f>'Area 7'!G24</f>
        <v>7.4024853224999999E-9</v>
      </c>
      <c r="E12" s="86">
        <f>'Area 6'!H24</f>
        <v>2.2275292080000003E-6</v>
      </c>
      <c r="F12" s="85">
        <f>'Area 7'!G24-'Area 7'!I45-'Area 7'!L69</f>
        <v>7.4024853224999999E-9</v>
      </c>
      <c r="G12" s="86">
        <f>'Area 7'!H24-'Area 7'!J45-'Area 7'!L94</f>
        <v>2.2275292080000003E-6</v>
      </c>
      <c r="H12" s="85">
        <f>(D12-F12)/D12*100</f>
        <v>0</v>
      </c>
      <c r="I12" s="85">
        <f t="shared" ref="I12:I15" si="8">(E12-G12)/E12*100</f>
        <v>0</v>
      </c>
      <c r="J12" s="85">
        <f t="shared" ref="J12:J15" si="9">D12-F12</f>
        <v>0</v>
      </c>
      <c r="K12" s="86">
        <f t="shared" ref="K12:K15" si="10">E12-G12</f>
        <v>0</v>
      </c>
      <c r="L12" s="85">
        <f t="shared" ref="L12:L15" si="11">D12/C12</f>
        <v>0.46265533265624986</v>
      </c>
      <c r="M12" s="86">
        <f t="shared" ref="M12:M15" si="12">E12/C12</f>
        <v>139.2205755</v>
      </c>
      <c r="N12" s="85">
        <f t="shared" ref="N12:N15" si="13">F12/C12</f>
        <v>0.46265533265624986</v>
      </c>
      <c r="O12" s="86">
        <f t="shared" ref="O12:O15" si="14">G12/C12</f>
        <v>139.2205755</v>
      </c>
    </row>
    <row r="13" spans="1:17" x14ac:dyDescent="0.35">
      <c r="A13" s="84">
        <f>'Area 8'!F3</f>
        <v>8</v>
      </c>
      <c r="B13" s="84">
        <v>8</v>
      </c>
      <c r="C13" s="85">
        <f>'Area 8'!D24</f>
        <v>1.6000000000000004E-8</v>
      </c>
      <c r="D13" s="85">
        <f>'Area 8'!G24</f>
        <v>7.4024853224999999E-9</v>
      </c>
      <c r="E13" s="86">
        <f>'Area 8'!H24</f>
        <v>2.2275292080000003E-6</v>
      </c>
      <c r="F13" s="85">
        <f>'Area 8'!G24-'Area 8'!I45-'Area 8'!L69</f>
        <v>1.77358385825E-8</v>
      </c>
      <c r="G13" s="86">
        <f>'Area 8'!H24-'Area 8'!J45-'Area 8'!L94</f>
        <v>6.3168987960000007E-6</v>
      </c>
      <c r="H13" s="85">
        <f t="shared" ref="H13:H15" si="15">(D13-F13)/D13*100</f>
        <v>-139.59302598806335</v>
      </c>
      <c r="I13" s="85">
        <f t="shared" si="8"/>
        <v>-183.5832083958021</v>
      </c>
      <c r="J13" s="85">
        <f t="shared" si="9"/>
        <v>-1.033335326E-8</v>
      </c>
      <c r="K13" s="86">
        <f t="shared" si="10"/>
        <v>-4.0893695880000004E-6</v>
      </c>
      <c r="L13" s="85">
        <f t="shared" si="11"/>
        <v>0.46265533265624986</v>
      </c>
      <c r="M13" s="86">
        <f t="shared" si="12"/>
        <v>139.2205755</v>
      </c>
      <c r="N13" s="85">
        <f t="shared" si="13"/>
        <v>1.1084899114062496</v>
      </c>
      <c r="O13" s="86">
        <f t="shared" si="14"/>
        <v>394.80617474999997</v>
      </c>
    </row>
    <row r="14" spans="1:17" x14ac:dyDescent="0.35">
      <c r="A14" s="84">
        <f>'Area 9'!F3</f>
        <v>9</v>
      </c>
      <c r="B14" s="84">
        <v>9</v>
      </c>
      <c r="C14" s="85">
        <f>'Area 9'!D24</f>
        <v>1.6000000000000004E-8</v>
      </c>
      <c r="D14" s="85">
        <f>'Area 9'!G24</f>
        <v>7.4024853224999999E-9</v>
      </c>
      <c r="E14" s="86">
        <f>'Area 9'!H24</f>
        <v>2.2275292080000003E-6</v>
      </c>
      <c r="F14" s="85">
        <f>'Area 9'!G24-'Area 9'!I45-'Area 9'!L69</f>
        <v>7.4024853224999999E-9</v>
      </c>
      <c r="G14" s="86">
        <f>'Area 9'!H24-'Area 9'!J45-'Area 9'!L94</f>
        <v>2.2275292080000003E-6</v>
      </c>
      <c r="H14" s="85">
        <f t="shared" si="15"/>
        <v>0</v>
      </c>
      <c r="I14" s="85">
        <f t="shared" si="8"/>
        <v>0</v>
      </c>
      <c r="J14" s="85">
        <f t="shared" si="9"/>
        <v>0</v>
      </c>
      <c r="K14" s="86">
        <f t="shared" si="10"/>
        <v>0</v>
      </c>
      <c r="L14" s="85">
        <f t="shared" si="11"/>
        <v>0.46265533265624986</v>
      </c>
      <c r="M14" s="86">
        <f t="shared" si="12"/>
        <v>139.2205755</v>
      </c>
      <c r="N14" s="85">
        <f t="shared" si="13"/>
        <v>0.46265533265624986</v>
      </c>
      <c r="O14" s="86">
        <f t="shared" si="14"/>
        <v>139.2205755</v>
      </c>
    </row>
    <row r="15" spans="1:17" x14ac:dyDescent="0.35">
      <c r="A15" s="84">
        <f>'Area 10'!F3</f>
        <v>10</v>
      </c>
      <c r="B15" s="84">
        <v>10</v>
      </c>
      <c r="C15" s="85">
        <f>'Area 10'!D24</f>
        <v>1.6000000000000004E-8</v>
      </c>
      <c r="D15" s="85">
        <f>'Area 10'!G24</f>
        <v>7.4024853224999999E-9</v>
      </c>
      <c r="E15" s="86">
        <f>'Area 10'!H24</f>
        <v>2.2275292080000003E-6</v>
      </c>
      <c r="F15" s="85">
        <f>'Area 10'!G24-'Area 10'!I45-'Area 10'!L69</f>
        <v>7.4024853224999999E-9</v>
      </c>
      <c r="G15" s="86">
        <f>'Area 10'!H24-'Area 10'!J45-'Area 10'!L94</f>
        <v>2.2275292080000003E-6</v>
      </c>
      <c r="H15" s="85">
        <f t="shared" si="15"/>
        <v>0</v>
      </c>
      <c r="I15" s="85">
        <f t="shared" si="8"/>
        <v>0</v>
      </c>
      <c r="J15" s="85">
        <f t="shared" si="9"/>
        <v>0</v>
      </c>
      <c r="K15" s="86">
        <f t="shared" si="10"/>
        <v>0</v>
      </c>
      <c r="L15" s="85">
        <f t="shared" si="11"/>
        <v>0.46265533265624986</v>
      </c>
      <c r="M15" s="86">
        <f t="shared" si="12"/>
        <v>139.2205755</v>
      </c>
      <c r="N15" s="85">
        <f t="shared" si="13"/>
        <v>0.46265533265624986</v>
      </c>
      <c r="O15" s="86">
        <f t="shared" si="14"/>
        <v>139.2205755</v>
      </c>
    </row>
    <row r="16" spans="1:17" s="52" customFormat="1" ht="21" x14ac:dyDescent="0.35">
      <c r="A16" s="172" t="s">
        <v>74</v>
      </c>
      <c r="B16" s="173"/>
      <c r="C16" s="59">
        <f>SUM(C6:C15)</f>
        <v>3295.0000001449985</v>
      </c>
      <c r="D16" s="59">
        <f t="shared" ref="D16:F16" si="16">SUM(D6:D15)</f>
        <v>2699.5363576119667</v>
      </c>
      <c r="E16" s="60">
        <f>SUM(E6:E15)</f>
        <v>726074.26353118685</v>
      </c>
      <c r="F16" s="59">
        <f t="shared" si="16"/>
        <v>1880.2481092582998</v>
      </c>
      <c r="G16" s="60">
        <f>SUM(G6:G15)-0.63</f>
        <v>804267.79859777621</v>
      </c>
      <c r="H16" s="59">
        <f>(D16-F16)/D16*100</f>
        <v>30.34922074835163</v>
      </c>
      <c r="I16" s="59">
        <f>(E16-G16)/E16*100</f>
        <v>-10.769357763254577</v>
      </c>
      <c r="J16" s="59">
        <f>D16-F16</f>
        <v>819.28824835366686</v>
      </c>
      <c r="K16" s="60">
        <f>E16-G16</f>
        <v>-78193.535066589364</v>
      </c>
      <c r="L16" s="59">
        <f>D16/C16</f>
        <v>0.81928265781279874</v>
      </c>
      <c r="M16" s="60">
        <f>E16/C16</f>
        <v>220.35637738975282</v>
      </c>
      <c r="N16" s="59">
        <f>F16/C16</f>
        <v>0.57063675544023018</v>
      </c>
      <c r="O16" s="60">
        <f>G16/C16</f>
        <v>244.08734402500272</v>
      </c>
    </row>
    <row r="17" spans="1:15" x14ac:dyDescent="0.35">
      <c r="A17" s="56"/>
      <c r="B17" s="56"/>
      <c r="C17" s="56"/>
      <c r="D17" s="56"/>
      <c r="E17" s="56"/>
      <c r="F17" s="56"/>
      <c r="G17" s="56"/>
      <c r="H17" s="56"/>
      <c r="I17" s="56"/>
      <c r="J17" s="56"/>
      <c r="K17" s="56"/>
      <c r="L17" s="56"/>
      <c r="M17" s="56"/>
      <c r="N17" s="56"/>
      <c r="O17" s="56"/>
    </row>
    <row r="18" spans="1:15" ht="21" x14ac:dyDescent="0.35">
      <c r="A18" s="174" t="s">
        <v>77</v>
      </c>
      <c r="B18" s="175"/>
      <c r="C18" s="175"/>
      <c r="D18" s="175"/>
      <c r="E18" s="175"/>
      <c r="F18" s="175"/>
      <c r="G18" s="175"/>
      <c r="H18" s="175"/>
      <c r="I18" s="175"/>
      <c r="J18" s="175"/>
      <c r="K18" s="175"/>
      <c r="L18" s="175"/>
      <c r="M18" s="175"/>
      <c r="N18" s="175"/>
      <c r="O18" s="176"/>
    </row>
    <row r="19" spans="1:15" ht="21" customHeight="1" x14ac:dyDescent="0.35">
      <c r="A19" s="87"/>
      <c r="B19" s="177" t="s">
        <v>73</v>
      </c>
      <c r="C19" s="178"/>
      <c r="D19" s="177" t="s">
        <v>69</v>
      </c>
      <c r="E19" s="178"/>
      <c r="F19" s="177"/>
      <c r="G19" s="178"/>
      <c r="H19" s="88"/>
      <c r="I19" s="84"/>
      <c r="J19" s="84"/>
      <c r="K19" s="84"/>
      <c r="L19" s="84"/>
      <c r="M19" s="84"/>
      <c r="N19" s="84"/>
      <c r="O19" s="84"/>
    </row>
    <row r="20" spans="1:15" s="62" customFormat="1" x14ac:dyDescent="0.35">
      <c r="A20" s="89" t="s">
        <v>42</v>
      </c>
      <c r="B20" s="82" t="s">
        <v>59</v>
      </c>
      <c r="C20" s="82" t="s">
        <v>51</v>
      </c>
      <c r="D20" s="82" t="s">
        <v>59</v>
      </c>
      <c r="E20" s="82" t="s">
        <v>51</v>
      </c>
      <c r="F20" s="82"/>
      <c r="G20" s="82"/>
      <c r="H20" s="90"/>
      <c r="I20" s="90"/>
      <c r="J20" s="90"/>
      <c r="K20" s="89"/>
      <c r="L20" s="89"/>
      <c r="M20" s="89"/>
      <c r="N20" s="89"/>
      <c r="O20" s="89"/>
    </row>
    <row r="21" spans="1:15" x14ac:dyDescent="0.35">
      <c r="A21" s="24" t="s">
        <v>38</v>
      </c>
      <c r="B21" s="85">
        <f>SUM('Area 1'!B50:B65)+SUM('Area 2'!B50:B65)+SUM('Area 3'!B50:B65)+SUM('Area 4'!B50:B65)+SUM('Area 5'!B50:B65)+SUM('Area 6'!B50:B65)+SUM('Area 7'!B50:B65)+SUM('Area 8'!B50:B65)+SUM('Area 9'!B50:B65)+SUM('Area 10'!B50:B65)</f>
        <v>240</v>
      </c>
      <c r="C21" s="85">
        <f>SUM('Area 1'!B75:B90)+SUM('Area 2'!B75:B90)+SUM('Area 3'!B75:B90)+SUM('Area 4'!B75:B90)+SUM('Area 5'!B75:B90)+SUM('Area 6'!B75:B90)+SUM('Area 7'!B75:B90)+SUM('Area 8'!B75:B90)+SUM('Area 9'!B75:B90)+SUM('Area 10'!B75:B90)</f>
        <v>0</v>
      </c>
      <c r="D21" s="85">
        <f>'Area 1'!B69+'Area 2'!B69+'Area 3'!B69+'Area 4'!B69+'Area 5'!B69+'Area 6'!B69+'Area 7'!B69+'Area 8'!B69+'Area 9'!B69+'Area 10'!B69</f>
        <v>68.709424176000013</v>
      </c>
      <c r="E21" s="86">
        <f>'Area 1'!B94+'Area 2'!B94+'Area 3'!B94+'Area 4'!B94+'Area 5'!B94+'Area 6'!B94+'Area 7'!B94+'Area 8'!B94+'Area 9'!B94+'Area 10'!B94</f>
        <v>0</v>
      </c>
      <c r="F21" s="84"/>
      <c r="G21" s="84"/>
      <c r="H21" s="84"/>
      <c r="I21" s="84"/>
      <c r="J21" s="84"/>
      <c r="K21" s="84"/>
      <c r="L21" s="84"/>
      <c r="M21" s="84"/>
      <c r="N21" s="84"/>
      <c r="O21" s="84"/>
    </row>
    <row r="22" spans="1:15" ht="29" x14ac:dyDescent="0.35">
      <c r="A22" s="24" t="s">
        <v>39</v>
      </c>
      <c r="B22" s="85">
        <f>SUM('Area 1'!C50:C65)+SUM('Area 2'!C50:C65)+SUM('Area 3'!C50:C65)+SUM('Area 4'!C50:C65)+SUM('Area 5'!C50:C65)+SUM('Area 6'!C50:C65)+SUM('Area 7'!C50:C65)+SUM('Area 8'!C50:C65)+SUM('Area 9'!C50:C65)+SUM('Area 10'!C50:C65)</f>
        <v>570</v>
      </c>
      <c r="C22" s="85">
        <f>SUM('Area 1'!C75:C90)+SUM('Area 2'!C75:C90)+SUM('Area 3'!C75:C90)+SUM('Area 4'!C75:C90)+SUM('Area 5'!C75:C90)+SUM('Area 6'!C75:C90)+SUM('Area 7'!C75:C90)+SUM('Area 8'!C75:C90)+SUM('Area 9'!C75:C90)+SUM('Area 10'!C75:C90)</f>
        <v>0</v>
      </c>
      <c r="D22" s="85">
        <f>'Area 1'!C69+'Area 2'!C69+'Area 3'!C69+'Area 4'!C69+'Area 5'!C69+'Area 6'!C69+'Area 7'!C69+'Area 8'!C69+'Area 9'!C69+'Area 10'!C69</f>
        <v>517.53735675000007</v>
      </c>
      <c r="E22" s="86">
        <f>'Area 1'!C94+'Area 2'!C94+'Area 3'!C94+'Area 4'!C94+'Area 5'!C94+'Area 6'!C94+'Area 7'!C94+'Area 8'!C94+'Area 9'!C94+'Area 10'!C94</f>
        <v>0</v>
      </c>
      <c r="F22" s="84"/>
      <c r="G22" s="84"/>
      <c r="H22" s="84"/>
      <c r="I22" s="84"/>
      <c r="J22" s="84"/>
      <c r="K22" s="84"/>
      <c r="L22" s="84"/>
      <c r="M22" s="84"/>
      <c r="N22" s="84"/>
      <c r="O22" s="84"/>
    </row>
    <row r="23" spans="1:15" x14ac:dyDescent="0.35">
      <c r="A23" s="24" t="s">
        <v>24</v>
      </c>
      <c r="B23" s="85">
        <f>SUM('Area 1'!D50:D65)+SUM('Area 2'!D50:D65)+SUM('Area 3'!D50:D65)+SUM('Area 4'!D50:D65)+SUM('Area 5'!D50:D65)+SUM('Area 6'!D50:D65)+SUM('Area 7'!D50:D65)+SUM('Area 8'!D50:D65)+SUM('Area 9'!D50:D65)+SUM('Area 10'!D50:D65)</f>
        <v>0</v>
      </c>
      <c r="C23" s="85">
        <f>SUM('Area 1'!D75:D90)+SUM('Area 2'!D75:D90)+SUM('Area 3'!D75:D90)+SUM('Area 4'!D75:D90)+SUM('Area 5'!D75:D90)+SUM('Area 6'!D75:D90)+SUM('Area 7'!D75:D90)+SUM('Area 8'!D75:D90)+SUM('Area 9'!D75:D90)+SUM('Area 10'!D75:D90)</f>
        <v>0</v>
      </c>
      <c r="D23" s="85">
        <f>'Area 1'!D69+'Area 2'!D69+'Area 3'!D69+'Area 4'!D69+'Area 5'!D69+'Area 6'!D69+'Area 7'!D69+'Area 8'!D69+'Area 9'!D69+'Area 10'!D69</f>
        <v>0</v>
      </c>
      <c r="E23" s="86">
        <f>'Area 1'!D94+'Area 2'!D94+'Area 3'!D94+'Area 4'!D94+'Area 5'!D94+'Area 6'!D94+'Area 7'!D94+'Area 8'!D94+'Area 9'!D94+'Area 10'!D94</f>
        <v>0</v>
      </c>
      <c r="F23" s="84"/>
      <c r="G23" s="86"/>
      <c r="H23" s="84"/>
      <c r="I23" s="84"/>
      <c r="J23" s="84"/>
      <c r="K23" s="84"/>
      <c r="L23" s="84"/>
      <c r="M23" s="84"/>
      <c r="N23" s="84"/>
      <c r="O23" s="84"/>
    </row>
    <row r="24" spans="1:15" x14ac:dyDescent="0.35">
      <c r="A24" s="24" t="s">
        <v>25</v>
      </c>
      <c r="B24" s="85">
        <f>SUM('Area 1'!E50:E65)+SUM('Area 2'!E50:E65)+SUM('Area 3'!E50:E65)+SUM('Area 4'!E50:E65)+SUM('Area 5'!E50:E65)+SUM('Area 6'!E50:E65)+SUM('Area 7'!E50:E65)+SUM('Area 8'!E50:E65)+SUM('Area 9'!E50:E65)+SUM('Area 10'!E50:E65)</f>
        <v>0</v>
      </c>
      <c r="C24" s="85">
        <f>SUM('Area 1'!E75:E90)+SUM('Area 2'!E75:E90)+SUM('Area 3'!E75:E90)+SUM('Area 4'!E75:E90)+SUM('Area 5'!E75:E90)+SUM('Area 6'!E75:E90)+SUM('Area 7'!E75:E90)+SUM('Area 8'!E75:E90)+SUM('Area 9'!E75:E90)+SUM('Area 10'!E75:E90)</f>
        <v>0</v>
      </c>
      <c r="D24" s="85">
        <f>'Area 1'!E69+'Area 2'!E69+'Area 3'!E69+'Area 4'!E69+'Area 5'!E69+'Area 6'!E69+'Area 7'!E69+'Area 8'!E69+'Area 9'!E69+'Area 10'!E69</f>
        <v>0</v>
      </c>
      <c r="E24" s="86">
        <f>'Area 1'!E94+'Area 2'!E94+'Area 3'!E94+'Area 4'!E94+'Area 5'!E94+'Area 6'!E94+'Area 7'!E94+'Area 8'!E94+'Area 9'!E94+'Area 10'!E94</f>
        <v>0</v>
      </c>
      <c r="F24" s="84"/>
      <c r="G24" s="84"/>
      <c r="H24" s="84"/>
      <c r="I24" s="84"/>
      <c r="J24" s="84"/>
      <c r="K24" s="84"/>
      <c r="L24" s="84"/>
      <c r="M24" s="84"/>
      <c r="N24" s="84"/>
      <c r="O24" s="84"/>
    </row>
    <row r="25" spans="1:15" x14ac:dyDescent="0.35">
      <c r="A25" s="24" t="s">
        <v>40</v>
      </c>
      <c r="B25" s="85">
        <f>SUM('Area 1'!F50:F65)+SUM('Area 2'!F50:F65)+SUM('Area 3'!F50:F65)+SUM('Area 4'!F50:F65)+SUM('Area 5'!F50:F65)+SUM('Area 6'!F50:F65)+SUM('Area 7'!F50:F65)+SUM('Area 8'!F50:F65)+SUM('Area 9'!F50:F65)+SUM('Area 10'!F50:F65)</f>
        <v>0</v>
      </c>
      <c r="C25" s="85">
        <f>SUM('Area 1'!F75:F90)+SUM('Area 2'!F75:F90)+SUM('Area 3'!F75:F90)+SUM('Area 4'!F75:F90)+SUM('Area 5'!F75:F90)+SUM('Area 6'!F75:F90)+SUM('Area 7'!F75:F90)+SUM('Area 8'!F75:F90)+SUM('Area 9'!F75:F90)+SUM('Area 10'!F75:F90)</f>
        <v>0</v>
      </c>
      <c r="D25" s="85">
        <f>'Area 1'!F69+'Area 2'!F69+'Area 3'!F69+'Area 4'!F69+'Area 5'!F69+'Area 6'!F69+'Area 7'!F69+'Area 8'!F69+'Area 9'!F69+'Area 10'!F69</f>
        <v>0</v>
      </c>
      <c r="E25" s="86">
        <f>'Area 1'!F94+'Area 2'!F94+'Area 3'!F94+'Area 4'!F94+'Area 5'!F94+'Area 6'!F94+'Area 7'!F94+'Area 8'!F94+'Area 9'!F94+'Area 10'!F94</f>
        <v>0</v>
      </c>
      <c r="F25" s="84"/>
      <c r="G25" s="84"/>
      <c r="H25" s="84"/>
      <c r="I25" s="84"/>
      <c r="J25" s="84"/>
      <c r="K25" s="84"/>
      <c r="L25" s="84"/>
      <c r="M25" s="84"/>
      <c r="N25" s="84"/>
      <c r="O25" s="84"/>
    </row>
    <row r="26" spans="1:15" x14ac:dyDescent="0.35">
      <c r="A26" s="24" t="s">
        <v>27</v>
      </c>
      <c r="B26" s="85">
        <f>SUM('Area 1'!G50:G65)+SUM('Area 2'!G50:G65)+SUM('Area 3'!G50:G65)+SUM('Area 4'!G50:G65)+SUM('Area 5'!G50:G65)+SUM('Area 6'!G50:G65)+SUM('Area 7'!G50:G65)+SUM('Area 8'!G50:G65)+SUM('Area 9'!G50:G65)+SUM('Area 10'!G50:G65)</f>
        <v>60</v>
      </c>
      <c r="C26" s="85">
        <f>SUM('Area 1'!G75:G90)+SUM('Area 2'!G75:G90)+SUM('Area 3'!G75:G90)+SUM('Area 4'!G75:G90)+SUM('Area 5'!G75:G90)+SUM('Area 6'!G75:G90)+SUM('Area 7'!G75:G90)+SUM('Area 8'!G75:G90)+SUM('Area 9'!G75:G90)+SUM('Area 10'!G75:G90)</f>
        <v>0</v>
      </c>
      <c r="D26" s="85">
        <f>'Area 1'!G69+'Area 2'!G69+'Area 3'!G69+'Area 4'!G69+'Area 5'!G69+'Area 6'!G69+'Area 7'!G69+'Area 8'!G69+'Area 9'!G69+'Area 10'!G69</f>
        <v>48.030472367999998</v>
      </c>
      <c r="E26" s="86">
        <f>'Area 1'!G94+'Area 2'!G94+'Area 3'!G94+'Area 4'!G94+'Area 5'!G94+'Area 6'!G94+'Area 7'!G94+'Area 8'!G94+'Area 9'!G94+'Area 10'!G94</f>
        <v>0</v>
      </c>
      <c r="F26" s="84"/>
      <c r="G26" s="84"/>
      <c r="H26" s="84"/>
      <c r="I26" s="84"/>
      <c r="J26" s="84"/>
      <c r="K26" s="84"/>
      <c r="L26" s="84"/>
      <c r="M26" s="84"/>
      <c r="N26" s="84"/>
      <c r="O26" s="84"/>
    </row>
    <row r="27" spans="1:15" x14ac:dyDescent="0.35">
      <c r="A27" s="24" t="s">
        <v>28</v>
      </c>
      <c r="B27" s="85">
        <f>SUM('Area 1'!H50:H65)+SUM('Area 2'!H50:H65)+SUM('Area 3'!H50:H65)+SUM('Area 4'!H50:H65)+SUM('Area 5'!H50:H65)+SUM('Area 6'!H50:H65)+SUM('Area 7'!H50:H65)+SUM('Area 8'!H50:H65)+SUM('Area 9'!H50:H65)+SUM('Area 10'!H50:H65)</f>
        <v>135</v>
      </c>
      <c r="C27" s="85">
        <f>SUM('Area 1'!H75:H90)+SUM('Area 2'!H75:H90)+SUM('Area 3'!H75:H90)+SUM('Area 4'!H75:H90)+SUM('Area 5'!H75:H90)+SUM('Area 6'!H75:H90)+SUM('Area 7'!H75:H90)+SUM('Area 8'!H75:H90)+SUM('Area 9'!H75:H90)+SUM('Area 10'!H75:H90)</f>
        <v>0</v>
      </c>
      <c r="D27" s="85">
        <f>'Area 1'!H69+'Area 2'!H69+'Area 3'!H69+'Area 4'!H69+'Area 5'!H69+'Area 6'!H69+'Area 7'!H69+'Area 8'!H69+'Area 9'!H69+'Area 10'!H69</f>
        <v>75.742672320000025</v>
      </c>
      <c r="E27" s="86">
        <f>'Area 1'!H94+'Area 2'!H94+'Area 3'!H94+'Area 4'!H94+'Area 5'!H94+'Area 6'!H94+'Area 7'!H94+'Area 8'!H94+'Area 9'!H94+'Area 10'!H94</f>
        <v>0</v>
      </c>
      <c r="F27" s="84"/>
      <c r="G27" s="84"/>
      <c r="H27" s="84"/>
      <c r="I27" s="84"/>
      <c r="J27" s="84"/>
      <c r="K27" s="84"/>
      <c r="L27" s="84"/>
      <c r="M27" s="84"/>
      <c r="N27" s="84"/>
      <c r="O27" s="84"/>
    </row>
    <row r="28" spans="1:15" x14ac:dyDescent="0.35">
      <c r="A28" s="24" t="s">
        <v>29</v>
      </c>
      <c r="B28" s="85">
        <f>SUM('Area 1'!I50:I65)+SUM('Area 2'!I50:I65)+SUM('Area 3'!I50:I65)+SUM('Area 4'!I50:I65)+SUM('Area 5'!I50:I65)+SUM('Area 6'!I50:I65)+SUM('Area 7'!I50:I65)+SUM('Area 8'!I50:I65)+SUM('Area 9'!I50:I65)+SUM('Area 10'!I50:I65)</f>
        <v>850</v>
      </c>
      <c r="C28" s="85">
        <f>SUM('Area 1'!I75:I90)+SUM('Area 2'!I75:I90)+SUM('Area 3'!I75:I90)+SUM('Area 4'!I75:I90)+SUM('Area 5'!I75:I90)+SUM('Area 6'!I75:I90)+SUM('Area 7'!I75:I90)+SUM('Area 8'!I75:I90)+SUM('Area 9'!I75:I90)+SUM('Area 10'!I75:I90)</f>
        <v>0</v>
      </c>
      <c r="D28" s="85">
        <f>'Area 1'!I69+'Area 2'!I69+'Area 3'!I69+'Area 4'!I69+'Area 5'!I69+'Area 6'!I69+'Area 7'!I69+'Area 8'!I69+'Area 9'!I69+'Area 10'!I69</f>
        <v>330.30968625000003</v>
      </c>
      <c r="E28" s="86">
        <f>'Area 1'!I94+'Area 2'!I94+'Area 3'!I94+'Area 4'!I94+'Area 5'!I94+'Area 6'!I94+'Area 7'!I94+'Area 8'!I94+'Area 9'!I94+'Area 10'!I94</f>
        <v>0</v>
      </c>
      <c r="F28" s="84"/>
      <c r="G28" s="84"/>
      <c r="H28" s="84"/>
      <c r="I28" s="84"/>
      <c r="J28" s="84"/>
      <c r="K28" s="84"/>
      <c r="L28" s="84"/>
      <c r="M28" s="84"/>
      <c r="N28" s="84"/>
      <c r="O28" s="84"/>
    </row>
    <row r="29" spans="1:15" x14ac:dyDescent="0.35">
      <c r="A29" s="24" t="s">
        <v>30</v>
      </c>
      <c r="B29" s="85">
        <f>SUM('Area 1'!J50:J65)+SUM('Area 2'!J50:J65)+SUM('Area 3'!J50:J65)+SUM('Area 4'!J50:J65)+SUM('Area 5'!J50:J65)+SUM('Area 6'!J50:J65)+SUM('Area 7'!J50:J65)+SUM('Area 8'!J50:J65)+SUM('Area 9'!J50:J65)+SUM('Area 10'!J50:J65)</f>
        <v>0</v>
      </c>
      <c r="C29" s="85">
        <f>SUM('Area 1'!J75:J90)+SUM('Area 2'!J75:J90)+SUM('Area 3'!J75:J90)+SUM('Area 4'!J75:J90)+SUM('Area 5'!J75:J90)+SUM('Area 6'!J75:J90)+SUM('Area 7'!J75:J90)+SUM('Area 8'!J75:J90)+SUM('Area 9'!J75:J90)+SUM('Area 10'!J75:J90)</f>
        <v>0</v>
      </c>
      <c r="D29" s="85">
        <f>'Area 1'!J69+'Area 2'!J69+'Area 3'!J69+'Area 4'!J69+'Area 5'!J69+'Area 6'!J69+'Area 7'!J69+'Area 8'!J69+'Area 9'!J69+'Area 10'!J69</f>
        <v>0</v>
      </c>
      <c r="E29" s="86">
        <f>'Area 1'!J94+'Area 2'!J94+'Area 3'!J94+'Area 4'!J94+'Area 5'!J94+'Area 6'!J94+'Area 7'!J94+'Area 8'!J94+'Area 9'!J94+'Area 10'!J94</f>
        <v>0</v>
      </c>
      <c r="F29" s="84"/>
      <c r="G29" s="84"/>
      <c r="H29" s="84"/>
      <c r="I29" s="84"/>
      <c r="J29" s="84"/>
      <c r="K29" s="84"/>
      <c r="L29" s="84"/>
      <c r="M29" s="84"/>
      <c r="N29" s="84"/>
      <c r="O29" s="84"/>
    </row>
    <row r="30" spans="1:15" x14ac:dyDescent="0.35">
      <c r="A30" s="24" t="s">
        <v>31</v>
      </c>
      <c r="B30" s="85">
        <f>SUM('Area 1'!K50:K65)+SUM('Area 2'!K50:K65)+SUM('Area 3'!K50:K65)+SUM('Area 4'!K50:K65)+SUM('Area 5'!K50:K65)+SUM('Area 6'!K50:K65)+SUM('Area 7'!K50:K65)+SUM('Area 8'!K50:K65)+SUM('Area 9'!K50:K65)+SUM('Area 10'!K50:K65)</f>
        <v>0</v>
      </c>
      <c r="C30" s="85">
        <f>SUM('Area 1'!K75:K90)+SUM('Area 2'!K75:K90)+SUM('Area 3'!K75:K90)+SUM('Area 4'!K75:K90)+SUM('Area 5'!K75:K90)+SUM('Area 6'!K75:K90)+SUM('Area 7'!K75:K90)+SUM('Area 8'!K75:K90)+SUM('Area 9'!K75:K90)+SUM('Area 10'!K75:K90)</f>
        <v>0</v>
      </c>
      <c r="D30" s="85">
        <f>'Area 1'!K69+'Area 2'!K69+'Area 3'!K69+'Area 4'!K69+'Area 5'!K69+'Area 6'!K69+'Area 7'!K69+'Area 8'!K69+'Area 9'!K69+'Area 10'!K69</f>
        <v>0</v>
      </c>
      <c r="E30" s="86">
        <f>'Area 1'!K94+'Area 2'!K94+'Area 3'!K94+'Area 4'!K94+'Area 5'!K94+'Area 6'!K94+'Area 7'!K94+'Area 8'!K94+'Area 9'!K94+'Area 10'!K94</f>
        <v>0</v>
      </c>
      <c r="F30" s="84"/>
      <c r="G30" s="84"/>
      <c r="H30" s="84"/>
      <c r="I30" s="84"/>
      <c r="J30" s="84"/>
      <c r="K30" s="84"/>
      <c r="L30" s="84"/>
      <c r="M30" s="84"/>
      <c r="N30" s="84"/>
      <c r="O30" s="84"/>
    </row>
    <row r="31" spans="1:15" x14ac:dyDescent="0.35">
      <c r="A31" s="61"/>
      <c r="B31" s="54"/>
      <c r="C31" s="54"/>
      <c r="D31" s="55"/>
      <c r="E31" s="54"/>
    </row>
    <row r="32" spans="1:15" x14ac:dyDescent="0.35">
      <c r="A32" s="61"/>
      <c r="B32" s="54"/>
      <c r="C32" s="54"/>
      <c r="D32" s="55"/>
      <c r="E32" s="54"/>
    </row>
    <row r="33" spans="1:21" s="52" customFormat="1" ht="23.5" x14ac:dyDescent="0.55000000000000004">
      <c r="A33" s="108" t="s">
        <v>108</v>
      </c>
      <c r="B33" s="111"/>
      <c r="C33" s="111"/>
      <c r="D33" s="112"/>
      <c r="E33" s="111"/>
      <c r="F33" s="113"/>
      <c r="G33" s="113"/>
      <c r="H33" s="113"/>
      <c r="I33" s="113"/>
      <c r="J33" s="113"/>
      <c r="K33" s="113"/>
      <c r="L33" s="113"/>
      <c r="M33" s="113"/>
      <c r="N33" s="113"/>
      <c r="O33" s="113"/>
      <c r="P33" s="113"/>
      <c r="Q33" s="113"/>
      <c r="R33" s="113"/>
      <c r="S33" s="113"/>
      <c r="T33" s="113"/>
      <c r="U33" s="113"/>
    </row>
    <row r="34" spans="1:21" s="110" customFormat="1" ht="23.5" x14ac:dyDescent="0.55000000000000004">
      <c r="A34" s="109" t="s">
        <v>131</v>
      </c>
      <c r="B34" s="114"/>
      <c r="C34" s="114"/>
      <c r="D34" s="115"/>
      <c r="E34" s="114"/>
      <c r="F34" s="116"/>
      <c r="G34" s="116"/>
      <c r="H34" s="116"/>
      <c r="I34" s="116"/>
      <c r="J34" s="116"/>
      <c r="K34" s="116"/>
      <c r="L34" s="116"/>
      <c r="M34" s="116"/>
      <c r="N34" s="116"/>
      <c r="O34" s="116"/>
      <c r="P34" s="116"/>
      <c r="Q34" s="116"/>
      <c r="R34" s="116"/>
      <c r="S34" s="116"/>
      <c r="T34" s="116"/>
      <c r="U34" s="116"/>
    </row>
    <row r="35" spans="1:21" s="52" customFormat="1" x14ac:dyDescent="0.35">
      <c r="A35" s="107" t="s">
        <v>1</v>
      </c>
      <c r="B35" s="111" t="s">
        <v>109</v>
      </c>
      <c r="C35" s="111" t="s">
        <v>110</v>
      </c>
      <c r="D35" s="111" t="s">
        <v>111</v>
      </c>
      <c r="E35" s="111" t="s">
        <v>112</v>
      </c>
      <c r="F35" s="111" t="s">
        <v>113</v>
      </c>
      <c r="G35" s="111" t="s">
        <v>114</v>
      </c>
      <c r="H35" s="111" t="s">
        <v>115</v>
      </c>
      <c r="I35" s="111" t="s">
        <v>116</v>
      </c>
      <c r="J35" s="111" t="s">
        <v>117</v>
      </c>
      <c r="K35" s="111" t="s">
        <v>118</v>
      </c>
      <c r="L35" s="111" t="s">
        <v>120</v>
      </c>
      <c r="M35" s="113" t="s">
        <v>121</v>
      </c>
      <c r="N35" s="111" t="s">
        <v>122</v>
      </c>
      <c r="O35" s="113" t="s">
        <v>123</v>
      </c>
      <c r="P35" s="111" t="s">
        <v>124</v>
      </c>
      <c r="Q35" s="113" t="s">
        <v>125</v>
      </c>
      <c r="R35" s="111" t="s">
        <v>126</v>
      </c>
      <c r="S35" s="113" t="s">
        <v>127</v>
      </c>
      <c r="T35" s="111" t="s">
        <v>128</v>
      </c>
      <c r="U35" s="111" t="s">
        <v>129</v>
      </c>
    </row>
    <row r="36" spans="1:21" x14ac:dyDescent="0.35">
      <c r="A36" s="61" t="str">
        <f>'Area 1'!A8</f>
        <v>Commercial</v>
      </c>
      <c r="B36" s="117">
        <f>'Area 1'!$B29</f>
        <v>0.2</v>
      </c>
      <c r="C36" s="117">
        <f>'Area 2'!$B29</f>
        <v>0.2</v>
      </c>
      <c r="D36" s="117">
        <f>'Area 3'!$B29</f>
        <v>0.2</v>
      </c>
      <c r="E36" s="117">
        <f>'Area 4'!$B29</f>
        <v>0.2</v>
      </c>
      <c r="F36" s="117">
        <f>'Area 5'!$B29</f>
        <v>0.2</v>
      </c>
      <c r="G36" s="117">
        <f>'Area 6'!$B29</f>
        <v>0.2</v>
      </c>
      <c r="H36" s="117">
        <f>'Area 7'!$B29</f>
        <v>0.2</v>
      </c>
      <c r="I36" s="117">
        <f>'Area 8'!$B29</f>
        <v>0.2</v>
      </c>
      <c r="J36" s="117">
        <f>'Area 9'!$B29</f>
        <v>0.2</v>
      </c>
      <c r="K36" s="117">
        <f>'Area 10'!$B29</f>
        <v>0.2</v>
      </c>
      <c r="L36" s="119" t="str">
        <f>IF(B36&lt;&gt;'Area 1'!$B$111,"changed"," ")</f>
        <v xml:space="preserve"> </v>
      </c>
      <c r="M36" s="119" t="str">
        <f>IF(C36&lt;&gt;'Area 2'!$B$111,"changed"," ")</f>
        <v xml:space="preserve"> </v>
      </c>
      <c r="N36" s="119" t="str">
        <f>IF(D36&lt;&gt;'Area 3'!$B$111,"changed"," ")</f>
        <v xml:space="preserve"> </v>
      </c>
      <c r="O36" s="119" t="str">
        <f>IF(E36&lt;&gt;'Area 4'!$B$111,"changed"," ")</f>
        <v xml:space="preserve"> </v>
      </c>
      <c r="P36" s="119" t="str">
        <f>IF(F36&lt;&gt;'Area 5'!$B$111,"changed"," ")</f>
        <v xml:space="preserve"> </v>
      </c>
      <c r="Q36" s="119" t="str">
        <f>IF(G36&lt;&gt;'Area 6'!$B$111,"changed"," ")</f>
        <v xml:space="preserve"> </v>
      </c>
      <c r="R36" s="119" t="str">
        <f>IF(H36&lt;&gt;'Area 7'!$B$111,"changed"," ")</f>
        <v xml:space="preserve"> </v>
      </c>
      <c r="S36" s="119" t="str">
        <f>IF(I36&lt;&gt;'Area 8'!$B$111,"changed"," ")</f>
        <v xml:space="preserve"> </v>
      </c>
      <c r="T36" s="119" t="str">
        <f>IF(J36&lt;&gt;'Area 9'!$B$111,"changed"," ")</f>
        <v xml:space="preserve"> </v>
      </c>
      <c r="U36" s="119" t="str">
        <f>IF(K36&lt;&gt;'Area 10'!$B$111,"changed"," ")</f>
        <v xml:space="preserve"> </v>
      </c>
    </row>
    <row r="37" spans="1:21" x14ac:dyDescent="0.35">
      <c r="A37" s="61" t="str">
        <f>'Area 1'!A9</f>
        <v>Industrial</v>
      </c>
      <c r="B37" s="117">
        <f>'Area 1'!$B30</f>
        <v>0.23499999999999999</v>
      </c>
      <c r="C37" s="117">
        <f>'Area 2'!$B30</f>
        <v>0.23499999999999999</v>
      </c>
      <c r="D37" s="117">
        <f>'Area 3'!$B30</f>
        <v>0.23499999999999999</v>
      </c>
      <c r="E37" s="117">
        <f>'Area 4'!$B30</f>
        <v>0.23499999999999999</v>
      </c>
      <c r="F37" s="117">
        <f>'Area 5'!$B30</f>
        <v>0.23499999999999999</v>
      </c>
      <c r="G37" s="117">
        <f>'Area 6'!$B30</f>
        <v>0.23499999999999999</v>
      </c>
      <c r="H37" s="117">
        <f>'Area 7'!$B30</f>
        <v>0.23499999999999999</v>
      </c>
      <c r="I37" s="117">
        <f>'Area 8'!$B30</f>
        <v>0.23499999999999999</v>
      </c>
      <c r="J37" s="117">
        <f>'Area 9'!$B30</f>
        <v>0.23499999999999999</v>
      </c>
      <c r="K37" s="117">
        <f>'Area 10'!$B30</f>
        <v>0.23499999999999999</v>
      </c>
      <c r="L37" s="119" t="str">
        <f>IF(B37&lt;&gt;'Area 1'!$B$112,"changed"," ")</f>
        <v xml:space="preserve"> </v>
      </c>
      <c r="M37" s="119" t="str">
        <f>IF(C37&lt;&gt;'Area 2'!$B$112,"changed"," ")</f>
        <v xml:space="preserve"> </v>
      </c>
      <c r="N37" s="119" t="str">
        <f>IF(D37&lt;&gt;'Area 3'!$B$112,"changed"," ")</f>
        <v xml:space="preserve"> </v>
      </c>
      <c r="O37" s="119" t="str">
        <f>IF(E37&lt;&gt;'Area 4'!$B$112,"changed"," ")</f>
        <v xml:space="preserve"> </v>
      </c>
      <c r="P37" s="119" t="str">
        <f>IF(F37&lt;&gt;'Area 5'!$B$112,"changed"," ")</f>
        <v xml:space="preserve"> </v>
      </c>
      <c r="Q37" s="119" t="str">
        <f>IF(G37&lt;&gt;'Area 6'!$B$112,"changed"," ")</f>
        <v xml:space="preserve"> </v>
      </c>
      <c r="R37" s="119" t="str">
        <f>IF(H37&lt;&gt;'Area 7'!$B$112,"changed"," ")</f>
        <v xml:space="preserve"> </v>
      </c>
      <c r="S37" s="119" t="str">
        <f>IF(I37&lt;&gt;'Area 8'!$B$112,"changed"," ")</f>
        <v xml:space="preserve"> </v>
      </c>
      <c r="T37" s="119" t="str">
        <f>IF(J37&lt;&gt;'Area 9'!$B$112,"changed"," ")</f>
        <v xml:space="preserve"> </v>
      </c>
      <c r="U37" s="119" t="str">
        <f>IF(K37&lt;&gt;'Area 10'!$B$112,"changed"," ")</f>
        <v xml:space="preserve"> </v>
      </c>
    </row>
    <row r="38" spans="1:21" x14ac:dyDescent="0.35">
      <c r="A38" s="61" t="str">
        <f>'Area 1'!A10</f>
        <v>Institutional</v>
      </c>
      <c r="B38" s="117">
        <f>'Area 1'!$B31</f>
        <v>0.25</v>
      </c>
      <c r="C38" s="117">
        <f>'Area 2'!$B31</f>
        <v>0.25</v>
      </c>
      <c r="D38" s="117">
        <f>'Area 3'!$B31</f>
        <v>0.25</v>
      </c>
      <c r="E38" s="117">
        <f>'Area 4'!$B31</f>
        <v>0.25</v>
      </c>
      <c r="F38" s="117">
        <f>'Area 5'!$B31</f>
        <v>0.25</v>
      </c>
      <c r="G38" s="117">
        <f>'Area 6'!$B31</f>
        <v>0.25</v>
      </c>
      <c r="H38" s="117">
        <f>'Area 7'!$B31</f>
        <v>0.25</v>
      </c>
      <c r="I38" s="117">
        <f>'Area 8'!$B31</f>
        <v>0.25</v>
      </c>
      <c r="J38" s="117">
        <f>'Area 9'!$B31</f>
        <v>0.25</v>
      </c>
      <c r="K38" s="117">
        <f>'Area 10'!$B31</f>
        <v>0.25</v>
      </c>
      <c r="L38" s="119" t="str">
        <f>IF(B38&lt;&gt;'Area 1'!$B$113,"changed"," ")</f>
        <v xml:space="preserve"> </v>
      </c>
      <c r="M38" s="119" t="str">
        <f>IF(C38&lt;&gt;'Area 2'!$B$113,"changed"," ")</f>
        <v xml:space="preserve"> </v>
      </c>
      <c r="N38" s="119" t="str">
        <f>IF(D38&lt;&gt;'Area 3'!$B$113,"changed"," ")</f>
        <v xml:space="preserve"> </v>
      </c>
      <c r="O38" s="119" t="str">
        <f>IF(E38&lt;&gt;'Area 4'!$B$113,"changed"," ")</f>
        <v xml:space="preserve"> </v>
      </c>
      <c r="P38" s="119" t="str">
        <f>IF(F38&lt;&gt;'Area 5'!$B$113,"changed"," ")</f>
        <v xml:space="preserve"> </v>
      </c>
      <c r="Q38" s="119" t="str">
        <f>IF(G38&lt;&gt;'Area 6'!$B$113,"changed"," ")</f>
        <v xml:space="preserve"> </v>
      </c>
      <c r="R38" s="119" t="str">
        <f>IF(H38&lt;&gt;'Area 7'!$B$113,"changed"," ")</f>
        <v xml:space="preserve"> </v>
      </c>
      <c r="S38" s="119" t="str">
        <f>IF(I38&lt;&gt;'Area 8'!$B$113,"changed"," ")</f>
        <v xml:space="preserve"> </v>
      </c>
      <c r="T38" s="119" t="str">
        <f>IF(J38&lt;&gt;'Area 9'!$B$113,"changed"," ")</f>
        <v xml:space="preserve"> </v>
      </c>
      <c r="U38" s="119" t="str">
        <f>IF(K38&lt;&gt;'Area 10'!$B$113,"changed"," ")</f>
        <v xml:space="preserve"> </v>
      </c>
    </row>
    <row r="39" spans="1:21" x14ac:dyDescent="0.35">
      <c r="A39" s="61" t="str">
        <f>'Area 1'!A11</f>
        <v>Multi-use</v>
      </c>
      <c r="B39" s="117">
        <f>'Area 1'!$B32</f>
        <v>0.28999999999999998</v>
      </c>
      <c r="C39" s="117">
        <f>'Area 2'!$B32</f>
        <v>0.28999999999999998</v>
      </c>
      <c r="D39" s="117">
        <f>'Area 3'!$B32</f>
        <v>0.28999999999999998</v>
      </c>
      <c r="E39" s="117">
        <f>'Area 4'!$B32</f>
        <v>0.28999999999999998</v>
      </c>
      <c r="F39" s="117">
        <f>'Area 5'!$B32</f>
        <v>0.28999999999999998</v>
      </c>
      <c r="G39" s="117">
        <f>'Area 6'!$B32</f>
        <v>0.28999999999999998</v>
      </c>
      <c r="H39" s="117">
        <f>'Area 7'!$B32</f>
        <v>0.28999999999999998</v>
      </c>
      <c r="I39" s="117">
        <f>'Area 8'!$B32</f>
        <v>0.28999999999999998</v>
      </c>
      <c r="J39" s="117">
        <f>'Area 9'!$B32</f>
        <v>0.28999999999999998</v>
      </c>
      <c r="K39" s="117">
        <f>'Area 10'!$B32</f>
        <v>0.28999999999999998</v>
      </c>
      <c r="L39" s="119" t="str">
        <f>IF(B39&lt;&gt;'Area 1'!$B$114,"changed"," ")</f>
        <v xml:space="preserve"> </v>
      </c>
      <c r="M39" s="119" t="str">
        <f>IF(C39&lt;&gt;'Area 2'!$B$114,"changed"," ")</f>
        <v xml:space="preserve"> </v>
      </c>
      <c r="N39" s="119" t="str">
        <f>IF(D39&lt;&gt;'Area 3'!$B$114,"changed"," ")</f>
        <v xml:space="preserve"> </v>
      </c>
      <c r="O39" s="119" t="str">
        <f>IF(E39&lt;&gt;'Area 4'!$B$114,"changed"," ")</f>
        <v xml:space="preserve"> </v>
      </c>
      <c r="P39" s="119" t="str">
        <f>IF(F39&lt;&gt;'Area 5'!$B$114,"changed"," ")</f>
        <v xml:space="preserve"> </v>
      </c>
      <c r="Q39" s="119" t="str">
        <f>IF(G39&lt;&gt;'Area 6'!$B$114,"changed"," ")</f>
        <v xml:space="preserve"> </v>
      </c>
      <c r="R39" s="119" t="str">
        <f>IF(H39&lt;&gt;'Area 7'!$B$114,"changed"," ")</f>
        <v xml:space="preserve"> </v>
      </c>
      <c r="S39" s="119" t="str">
        <f>IF(I39&lt;&gt;'Area 8'!$B$114,"changed"," ")</f>
        <v xml:space="preserve"> </v>
      </c>
      <c r="T39" s="119" t="str">
        <f>IF(J39&lt;&gt;'Area 9'!$B$114,"changed"," ")</f>
        <v xml:space="preserve"> </v>
      </c>
      <c r="U39" s="119" t="str">
        <f>IF(K39&lt;&gt;'Area 10'!$B$114,"changed"," ")</f>
        <v xml:space="preserve"> </v>
      </c>
    </row>
    <row r="40" spans="1:21" x14ac:dyDescent="0.35">
      <c r="A40" s="61" t="str">
        <f>'Area 1'!A12</f>
        <v>Municipal</v>
      </c>
      <c r="B40" s="117">
        <f>'Area 1'!$B33</f>
        <v>0.28999999999999998</v>
      </c>
      <c r="C40" s="117">
        <f>'Area 2'!$B33</f>
        <v>0.28999999999999998</v>
      </c>
      <c r="D40" s="117">
        <f>'Area 3'!$B33</f>
        <v>0.28999999999999998</v>
      </c>
      <c r="E40" s="117">
        <f>'Area 4'!$B33</f>
        <v>0.28999999999999998</v>
      </c>
      <c r="F40" s="117">
        <f>'Area 5'!$B33</f>
        <v>0.28999999999999998</v>
      </c>
      <c r="G40" s="117">
        <f>'Area 6'!$B33</f>
        <v>0.28999999999999998</v>
      </c>
      <c r="H40" s="117">
        <f>'Area 7'!$B33</f>
        <v>0.28999999999999998</v>
      </c>
      <c r="I40" s="117">
        <f>'Area 8'!$B33</f>
        <v>0.28999999999999998</v>
      </c>
      <c r="J40" s="117">
        <f>'Area 9'!$B33</f>
        <v>0.28999999999999998</v>
      </c>
      <c r="K40" s="117">
        <f>'Area 10'!$B33</f>
        <v>0.28999999999999998</v>
      </c>
      <c r="L40" s="119" t="str">
        <f>IF(B40&lt;&gt;'Area 1'!$B$115,"changed"," ")</f>
        <v xml:space="preserve"> </v>
      </c>
      <c r="M40" s="119" t="str">
        <f>IF(C40&lt;&gt;'Area 2'!$B$115,"changed"," ")</f>
        <v xml:space="preserve"> </v>
      </c>
      <c r="N40" s="119" t="str">
        <f>IF(D40&lt;&gt;'Area 3'!$B$115,"changed"," ")</f>
        <v xml:space="preserve"> </v>
      </c>
      <c r="O40" s="119" t="str">
        <f>IF(E40&lt;&gt;'Area 4'!$B$115,"changed"," ")</f>
        <v xml:space="preserve"> </v>
      </c>
      <c r="P40" s="119" t="str">
        <f>IF(F40&lt;&gt;'Area 5'!$B$115,"changed"," ")</f>
        <v xml:space="preserve"> </v>
      </c>
      <c r="Q40" s="119" t="str">
        <f>IF(G40&lt;&gt;'Area 6'!$B$115,"changed"," ")</f>
        <v xml:space="preserve"> </v>
      </c>
      <c r="R40" s="119" t="str">
        <f>IF(H40&lt;&gt;'Area 7'!$B$115,"changed"," ")</f>
        <v xml:space="preserve"> </v>
      </c>
      <c r="S40" s="119" t="str">
        <f>IF(I40&lt;&gt;'Area 8'!$B$115,"changed"," ")</f>
        <v xml:space="preserve"> </v>
      </c>
      <c r="T40" s="119" t="str">
        <f>IF(J40&lt;&gt;'Area 9'!$B$115,"changed"," ")</f>
        <v xml:space="preserve"> </v>
      </c>
      <c r="U40" s="119" t="str">
        <f>IF(K40&lt;&gt;'Area 10'!$B$115,"changed"," ")</f>
        <v xml:space="preserve"> </v>
      </c>
    </row>
    <row r="41" spans="1:21" x14ac:dyDescent="0.35">
      <c r="A41" s="61" t="str">
        <f>'Area 1'!A13</f>
        <v>Open space</v>
      </c>
      <c r="B41" s="117">
        <f>'Area 1'!$B34</f>
        <v>0.19</v>
      </c>
      <c r="C41" s="117">
        <f>'Area 2'!$B34</f>
        <v>0.19</v>
      </c>
      <c r="D41" s="117">
        <f>'Area 3'!$B34</f>
        <v>0.19</v>
      </c>
      <c r="E41" s="117">
        <f>'Area 4'!$B34</f>
        <v>0.19</v>
      </c>
      <c r="F41" s="117">
        <f>'Area 5'!$B34</f>
        <v>0.19</v>
      </c>
      <c r="G41" s="117">
        <f>'Area 6'!$B34</f>
        <v>0.19</v>
      </c>
      <c r="H41" s="117">
        <f>'Area 7'!$B34</f>
        <v>0.19</v>
      </c>
      <c r="I41" s="117">
        <f>'Area 8'!$B34</f>
        <v>0.19</v>
      </c>
      <c r="J41" s="117">
        <f>'Area 9'!$B34</f>
        <v>0.19</v>
      </c>
      <c r="K41" s="117">
        <f>'Area 10'!$B34</f>
        <v>0.19</v>
      </c>
      <c r="L41" s="119" t="str">
        <f>IF(B41&lt;&gt;'Area 1'!$B$116,"changed"," ")</f>
        <v xml:space="preserve"> </v>
      </c>
      <c r="M41" s="119" t="str">
        <f>IF(C41&lt;&gt;'Area 2'!$B$116,"changed"," ")</f>
        <v xml:space="preserve"> </v>
      </c>
      <c r="N41" s="119" t="str">
        <f>IF(D41&lt;&gt;'Area 3'!$B$116,"changed"," ")</f>
        <v xml:space="preserve"> </v>
      </c>
      <c r="O41" s="119" t="str">
        <f>IF(E41&lt;&gt;'Area 4'!$B$116,"changed"," ")</f>
        <v xml:space="preserve"> </v>
      </c>
      <c r="P41" s="119" t="str">
        <f>IF(F41&lt;&gt;'Area 5'!$B$116,"changed"," ")</f>
        <v xml:space="preserve"> </v>
      </c>
      <c r="Q41" s="119" t="str">
        <f>IF(G41&lt;&gt;'Area 6'!$B$116,"changed"," ")</f>
        <v xml:space="preserve"> </v>
      </c>
      <c r="R41" s="119" t="str">
        <f>IF(H41&lt;&gt;'Area 7'!$B$116,"changed"," ")</f>
        <v xml:space="preserve"> </v>
      </c>
      <c r="S41" s="119" t="str">
        <f>IF(I41&lt;&gt;'Area 8'!$B$116,"changed"," ")</f>
        <v xml:space="preserve"> </v>
      </c>
      <c r="T41" s="119" t="str">
        <f>IF(J41&lt;&gt;'Area 9'!$B$116,"changed"," ")</f>
        <v xml:space="preserve"> </v>
      </c>
      <c r="U41" s="119" t="str">
        <f>IF(K41&lt;&gt;'Area 10'!$B$116,"changed"," ")</f>
        <v xml:space="preserve"> </v>
      </c>
    </row>
    <row r="42" spans="1:21" x14ac:dyDescent="0.35">
      <c r="A42" s="61" t="str">
        <f>'Area 1'!A14</f>
        <v>Residential</v>
      </c>
      <c r="B42" s="117">
        <f>'Area 1'!$B35</f>
        <v>0.3</v>
      </c>
      <c r="C42" s="117">
        <f>'Area 2'!$B35</f>
        <v>0.3</v>
      </c>
      <c r="D42" s="117">
        <f>'Area 3'!$B35</f>
        <v>0.3</v>
      </c>
      <c r="E42" s="117">
        <f>'Area 4'!$B35</f>
        <v>0.32500000000000001</v>
      </c>
      <c r="F42" s="117">
        <f>'Area 5'!$B35</f>
        <v>0.32500000000000001</v>
      </c>
      <c r="G42" s="117">
        <f>'Area 6'!$B35</f>
        <v>0.32500000000000001</v>
      </c>
      <c r="H42" s="117">
        <f>'Area 7'!$B35</f>
        <v>0.32500000000000001</v>
      </c>
      <c r="I42" s="117">
        <f>'Area 8'!$B35</f>
        <v>0.32500000000000001</v>
      </c>
      <c r="J42" s="117">
        <f>'Area 9'!$B35</f>
        <v>0.32500000000000001</v>
      </c>
      <c r="K42" s="117">
        <f>'Area 10'!$B35</f>
        <v>0.32500000000000001</v>
      </c>
      <c r="L42" s="119" t="str">
        <f>IF(B42&lt;&gt;'Area 1'!$B$117,"changed"," ")</f>
        <v>changed</v>
      </c>
      <c r="M42" s="119" t="str">
        <f>IF(C42&lt;&gt;'Area 2'!$B$117,"changed"," ")</f>
        <v>changed</v>
      </c>
      <c r="N42" s="119" t="str">
        <f>IF(D42&lt;&gt;'Area 3'!$B$117,"changed"," ")</f>
        <v>changed</v>
      </c>
      <c r="O42" s="119" t="str">
        <f>IF(E42&lt;&gt;'Area 4'!$B$117,"changed"," ")</f>
        <v xml:space="preserve"> </v>
      </c>
      <c r="P42" s="119" t="str">
        <f>IF(F42&lt;&gt;'Area 5'!$B$117,"changed"," ")</f>
        <v xml:space="preserve"> </v>
      </c>
      <c r="Q42" s="119" t="str">
        <f>IF(G42&lt;&gt;'Area 6'!$B$117,"changed"," ")</f>
        <v xml:space="preserve"> </v>
      </c>
      <c r="R42" s="119" t="str">
        <f>IF(H42&lt;&gt;'Area 7'!$B$117,"changed"," ")</f>
        <v xml:space="preserve"> </v>
      </c>
      <c r="S42" s="119" t="str">
        <f>IF(I42&lt;&gt;'Area 8'!$B$117,"changed"," ")</f>
        <v xml:space="preserve"> </v>
      </c>
      <c r="T42" s="119" t="str">
        <f>IF(J42&lt;&gt;'Area 9'!$B$117,"changed"," ")</f>
        <v xml:space="preserve"> </v>
      </c>
      <c r="U42" s="119" t="str">
        <f>IF(K42&lt;&gt;'Area 10'!$B$117,"changed"," ")</f>
        <v xml:space="preserve"> </v>
      </c>
    </row>
    <row r="43" spans="1:21" x14ac:dyDescent="0.35">
      <c r="A43" s="61" t="str">
        <f>'Area 1'!A15</f>
        <v>Park</v>
      </c>
      <c r="B43" s="117">
        <f>'Area 1'!$B36</f>
        <v>0.19</v>
      </c>
      <c r="C43" s="117">
        <f>'Area 2'!$B36</f>
        <v>0.19</v>
      </c>
      <c r="D43" s="117">
        <f>'Area 3'!$B36</f>
        <v>0.19</v>
      </c>
      <c r="E43" s="117">
        <f>'Area 4'!$B36</f>
        <v>0.19</v>
      </c>
      <c r="F43" s="117">
        <f>'Area 5'!$B36</f>
        <v>0.19</v>
      </c>
      <c r="G43" s="117">
        <f>'Area 6'!$B36</f>
        <v>0.19</v>
      </c>
      <c r="H43" s="117">
        <f>'Area 7'!$B36</f>
        <v>0.19</v>
      </c>
      <c r="I43" s="117">
        <f>'Area 8'!$B36</f>
        <v>0.19</v>
      </c>
      <c r="J43" s="117">
        <f>'Area 9'!$B36</f>
        <v>0.19</v>
      </c>
      <c r="K43" s="117">
        <f>'Area 10'!$B36</f>
        <v>0.19</v>
      </c>
      <c r="L43" s="119" t="str">
        <f>IF(B43&lt;&gt;'Area 1'!$B$118,"changed"," ")</f>
        <v xml:space="preserve"> </v>
      </c>
      <c r="M43" s="119" t="str">
        <f>IF(C43&lt;&gt;'Area 2'!$B$118,"changed"," ")</f>
        <v xml:space="preserve"> </v>
      </c>
      <c r="N43" s="119" t="str">
        <f>IF(D43&lt;&gt;'Area 3'!$B$118,"changed"," ")</f>
        <v xml:space="preserve"> </v>
      </c>
      <c r="O43" s="119" t="str">
        <f>IF(E43&lt;&gt;'Area 4'!$B$118,"changed"," ")</f>
        <v xml:space="preserve"> </v>
      </c>
      <c r="P43" s="119" t="str">
        <f>IF(F43&lt;&gt;'Area 5'!$B$118,"changed"," ")</f>
        <v xml:space="preserve"> </v>
      </c>
      <c r="Q43" s="119" t="str">
        <f>IF(G43&lt;&gt;'Area 6'!$B$118,"changed"," ")</f>
        <v xml:space="preserve"> </v>
      </c>
      <c r="R43" s="119" t="str">
        <f>IF(H43&lt;&gt;'Area 7'!$B$118,"changed"," ")</f>
        <v xml:space="preserve"> </v>
      </c>
      <c r="S43" s="119" t="str">
        <f>IF(I43&lt;&gt;'Area 8'!$B$118,"changed"," ")</f>
        <v xml:space="preserve"> </v>
      </c>
      <c r="T43" s="119" t="str">
        <f>IF(J43&lt;&gt;'Area 9'!$B$118,"changed"," ")</f>
        <v xml:space="preserve"> </v>
      </c>
      <c r="U43" s="119" t="str">
        <f>IF(K43&lt;&gt;'Area 10'!$B$118,"changed"," ")</f>
        <v xml:space="preserve"> </v>
      </c>
    </row>
    <row r="44" spans="1:21" x14ac:dyDescent="0.35">
      <c r="A44" s="61" t="str">
        <f>'Area 1'!A16</f>
        <v>Agriculture</v>
      </c>
      <c r="B44" s="117">
        <f>'Area 1'!$B37</f>
        <v>0.5</v>
      </c>
      <c r="C44" s="117">
        <f>'Area 2'!$B37</f>
        <v>0.28999999999999998</v>
      </c>
      <c r="D44" s="117">
        <f>'Area 3'!$B37</f>
        <v>0.28999999999999998</v>
      </c>
      <c r="E44" s="117">
        <f>'Area 4'!$B37</f>
        <v>0.5</v>
      </c>
      <c r="F44" s="117">
        <f>'Area 5'!$B37</f>
        <v>0.5</v>
      </c>
      <c r="G44" s="117">
        <f>'Area 6'!$B37</f>
        <v>0.5</v>
      </c>
      <c r="H44" s="117">
        <f>'Area 7'!$B37</f>
        <v>0.5</v>
      </c>
      <c r="I44" s="117">
        <f>'Area 8'!$B37</f>
        <v>0.5</v>
      </c>
      <c r="J44" s="117">
        <f>'Area 9'!$B37</f>
        <v>0.5</v>
      </c>
      <c r="K44" s="117">
        <f>'Area 10'!$B37</f>
        <v>0.5</v>
      </c>
      <c r="L44" s="119" t="str">
        <f>IF(B44&lt;&gt;'Area 1'!$B$119,"changed"," ")</f>
        <v xml:space="preserve"> </v>
      </c>
      <c r="M44" s="119" t="str">
        <f>IF(C44&lt;&gt;'Area 2'!$B$119,"changed"," ")</f>
        <v>changed</v>
      </c>
      <c r="N44" s="119" t="str">
        <f>IF(D44&lt;&gt;'Area 3'!$B$119,"changed"," ")</f>
        <v>changed</v>
      </c>
      <c r="O44" s="119" t="str">
        <f>IF(E44&lt;&gt;'Area 4'!$B$119,"changed"," ")</f>
        <v xml:space="preserve"> </v>
      </c>
      <c r="P44" s="119" t="str">
        <f>IF(F44&lt;&gt;'Area 5'!$B$119,"changed"," ")</f>
        <v xml:space="preserve"> </v>
      </c>
      <c r="Q44" s="119" t="str">
        <f>IF(G44&lt;&gt;'Area 6'!$B$119,"changed"," ")</f>
        <v xml:space="preserve"> </v>
      </c>
      <c r="R44" s="119" t="str">
        <f>IF(H44&lt;&gt;'Area 7'!$B$119,"changed"," ")</f>
        <v xml:space="preserve"> </v>
      </c>
      <c r="S44" s="119" t="str">
        <f>IF(I44&lt;&gt;'Area 8'!$B$119,"changed"," ")</f>
        <v xml:space="preserve"> </v>
      </c>
      <c r="T44" s="119" t="str">
        <f>IF(J44&lt;&gt;'Area 9'!$B$119,"changed"," ")</f>
        <v xml:space="preserve"> </v>
      </c>
      <c r="U44" s="119" t="str">
        <f>IF(K44&lt;&gt;'Area 10'!$B$119,"changed"," ")</f>
        <v xml:space="preserve"> </v>
      </c>
    </row>
    <row r="45" spans="1:21" x14ac:dyDescent="0.35">
      <c r="A45" s="61" t="str">
        <f>'Area 1'!A17</f>
        <v>Transportation</v>
      </c>
      <c r="B45" s="117">
        <f>'Area 1'!$B38</f>
        <v>0.28000000000000003</v>
      </c>
      <c r="C45" s="117">
        <f>'Area 2'!$B38</f>
        <v>0.28000000000000003</v>
      </c>
      <c r="D45" s="117">
        <f>'Area 3'!$B38</f>
        <v>0.28000000000000003</v>
      </c>
      <c r="E45" s="117">
        <f>'Area 4'!$B38</f>
        <v>0.28000000000000003</v>
      </c>
      <c r="F45" s="117">
        <f>'Area 5'!$B38</f>
        <v>0.28000000000000003</v>
      </c>
      <c r="G45" s="117">
        <f>'Area 6'!$B38</f>
        <v>0.28000000000000003</v>
      </c>
      <c r="H45" s="117">
        <f>'Area 7'!$B38</f>
        <v>0.28000000000000003</v>
      </c>
      <c r="I45" s="117">
        <f>'Area 8'!$B38</f>
        <v>0.28000000000000003</v>
      </c>
      <c r="J45" s="117">
        <f>'Area 9'!$B38</f>
        <v>0.28000000000000003</v>
      </c>
      <c r="K45" s="117">
        <f>'Area 10'!$B38</f>
        <v>0.28000000000000003</v>
      </c>
      <c r="L45" s="119" t="str">
        <f>IF(B45&lt;&gt;'Area 1'!$B$120,"changed"," ")</f>
        <v xml:space="preserve"> </v>
      </c>
      <c r="M45" s="119" t="str">
        <f>IF(C45&lt;&gt;'Area 2'!$B$120,"changed"," ")</f>
        <v xml:space="preserve"> </v>
      </c>
      <c r="N45" s="119" t="str">
        <f>IF(D45&lt;&gt;'Area 3'!$B$120,"changed"," ")</f>
        <v xml:space="preserve"> </v>
      </c>
      <c r="O45" s="119" t="str">
        <f>IF(E45&lt;&gt;'Area 4'!$B$120,"changed"," ")</f>
        <v xml:space="preserve"> </v>
      </c>
      <c r="P45" s="119" t="str">
        <f>IF(F45&lt;&gt;'Area 5'!$B$120,"changed"," ")</f>
        <v xml:space="preserve"> </v>
      </c>
      <c r="Q45" s="119" t="str">
        <f>IF(G45&lt;&gt;'Area 6'!$B$120,"changed"," ")</f>
        <v xml:space="preserve"> </v>
      </c>
      <c r="R45" s="119" t="str">
        <f>IF(H45&lt;&gt;'Area 7'!$B$120,"changed"," ")</f>
        <v xml:space="preserve"> </v>
      </c>
      <c r="S45" s="119" t="str">
        <f>IF(I45&lt;&gt;'Area 8'!$B$120,"changed"," ")</f>
        <v xml:space="preserve"> </v>
      </c>
      <c r="T45" s="119" t="str">
        <f>IF(J45&lt;&gt;'Area 9'!$B$120,"changed"," ")</f>
        <v xml:space="preserve"> </v>
      </c>
      <c r="U45" s="119" t="str">
        <f>IF(K45&lt;&gt;'Area 10'!$B$120,"changed"," ")</f>
        <v xml:space="preserve"> </v>
      </c>
    </row>
    <row r="46" spans="1:21" x14ac:dyDescent="0.35">
      <c r="A46" s="61" t="str">
        <f>'Area 1'!A18</f>
        <v>Water</v>
      </c>
      <c r="B46" s="117">
        <f>'Area 1'!$B39</f>
        <v>0</v>
      </c>
      <c r="C46" s="117">
        <f>'Area 2'!$B39</f>
        <v>0</v>
      </c>
      <c r="D46" s="117">
        <f>'Area 3'!$B39</f>
        <v>0</v>
      </c>
      <c r="E46" s="117">
        <f>'Area 4'!$B39</f>
        <v>0</v>
      </c>
      <c r="F46" s="117">
        <f>'Area 5'!$B39</f>
        <v>0</v>
      </c>
      <c r="G46" s="117">
        <f>'Area 6'!$B39</f>
        <v>0</v>
      </c>
      <c r="H46" s="117">
        <f>'Area 7'!$B39</f>
        <v>0</v>
      </c>
      <c r="I46" s="117">
        <f>'Area 8'!$B39</f>
        <v>0</v>
      </c>
      <c r="J46" s="117">
        <f>'Area 9'!$B39</f>
        <v>0</v>
      </c>
      <c r="K46" s="117">
        <f>'Area 10'!$B39</f>
        <v>0</v>
      </c>
      <c r="L46" s="119" t="str">
        <f>IF(B46&lt;&gt;'Area 1'!$B$121,"changed"," ")</f>
        <v xml:space="preserve"> </v>
      </c>
      <c r="M46" s="119" t="str">
        <f>IF(C46&lt;&gt;'Area 2'!$B$121,"changed"," ")</f>
        <v xml:space="preserve"> </v>
      </c>
      <c r="N46" s="119" t="str">
        <f>IF(D46&lt;&gt;'Area 3'!$B$121,"changed"," ")</f>
        <v xml:space="preserve"> </v>
      </c>
      <c r="O46" s="119" t="str">
        <f>IF(E46&lt;&gt;'Area 4'!$B$121,"changed"," ")</f>
        <v xml:space="preserve"> </v>
      </c>
      <c r="P46" s="119" t="str">
        <f>IF(F46&lt;&gt;'Area 5'!$B$121,"changed"," ")</f>
        <v xml:space="preserve"> </v>
      </c>
      <c r="Q46" s="119" t="str">
        <f>IF(G46&lt;&gt;'Area 6'!$B$121,"changed"," ")</f>
        <v xml:space="preserve"> </v>
      </c>
      <c r="R46" s="119" t="str">
        <f>IF(H46&lt;&gt;'Area 7'!$B$121,"changed"," ")</f>
        <v xml:space="preserve"> </v>
      </c>
      <c r="S46" s="119" t="str">
        <f>IF(I46&lt;&gt;'Area 8'!$B$121,"changed"," ")</f>
        <v xml:space="preserve"> </v>
      </c>
      <c r="T46" s="119" t="str">
        <f>IF(J46&lt;&gt;'Area 9'!$B$121,"changed"," ")</f>
        <v xml:space="preserve"> </v>
      </c>
      <c r="U46" s="119" t="str">
        <f>IF(K46&lt;&gt;'Area 10'!$B$121,"changed"," ")</f>
        <v xml:space="preserve"> </v>
      </c>
    </row>
    <row r="47" spans="1:21" s="110" customFormat="1" ht="23.5" x14ac:dyDescent="0.55000000000000004">
      <c r="A47" s="109" t="s">
        <v>130</v>
      </c>
      <c r="B47" s="114"/>
      <c r="C47" s="114"/>
      <c r="D47" s="115"/>
      <c r="E47" s="114"/>
      <c r="F47" s="116"/>
      <c r="G47" s="116"/>
      <c r="H47" s="116"/>
      <c r="I47" s="116"/>
      <c r="J47" s="116"/>
      <c r="K47" s="116"/>
      <c r="L47" s="116"/>
      <c r="M47" s="116"/>
      <c r="N47" s="116"/>
      <c r="O47" s="116"/>
      <c r="P47" s="116"/>
      <c r="Q47" s="116"/>
      <c r="R47" s="116"/>
      <c r="S47" s="116"/>
      <c r="T47" s="116"/>
      <c r="U47" s="116"/>
    </row>
    <row r="48" spans="1:21" s="52" customFormat="1" x14ac:dyDescent="0.35">
      <c r="A48" s="107" t="s">
        <v>1</v>
      </c>
      <c r="B48" s="111" t="s">
        <v>109</v>
      </c>
      <c r="C48" s="111" t="s">
        <v>110</v>
      </c>
      <c r="D48" s="111" t="s">
        <v>111</v>
      </c>
      <c r="E48" s="111" t="s">
        <v>112</v>
      </c>
      <c r="F48" s="111" t="s">
        <v>113</v>
      </c>
      <c r="G48" s="111" t="s">
        <v>114</v>
      </c>
      <c r="H48" s="111" t="s">
        <v>115</v>
      </c>
      <c r="I48" s="111" t="s">
        <v>116</v>
      </c>
      <c r="J48" s="111" t="s">
        <v>117</v>
      </c>
      <c r="K48" s="111" t="s">
        <v>118</v>
      </c>
      <c r="L48" s="111" t="s">
        <v>120</v>
      </c>
      <c r="M48" s="113" t="s">
        <v>121</v>
      </c>
      <c r="N48" s="111" t="s">
        <v>122</v>
      </c>
      <c r="O48" s="113" t="s">
        <v>123</v>
      </c>
      <c r="P48" s="111" t="s">
        <v>124</v>
      </c>
      <c r="Q48" s="113" t="s">
        <v>125</v>
      </c>
      <c r="R48" s="111" t="s">
        <v>126</v>
      </c>
      <c r="S48" s="113" t="s">
        <v>127</v>
      </c>
      <c r="T48" s="111" t="s">
        <v>128</v>
      </c>
      <c r="U48" s="111" t="s">
        <v>129</v>
      </c>
    </row>
    <row r="49" spans="1:21" x14ac:dyDescent="0.35">
      <c r="A49" s="61" t="str">
        <f>'Area 1'!A8</f>
        <v>Commercial</v>
      </c>
      <c r="B49" s="117">
        <f>'Area 1'!$C8</f>
        <v>75</v>
      </c>
      <c r="C49" s="117">
        <f>'Area 2'!$C8</f>
        <v>75</v>
      </c>
      <c r="D49" s="117">
        <f>'Area 3'!$C8</f>
        <v>75</v>
      </c>
      <c r="E49" s="117">
        <f>'Area 4'!$C8</f>
        <v>75</v>
      </c>
      <c r="F49" s="117">
        <f>'Area 5'!$C8</f>
        <v>75</v>
      </c>
      <c r="G49" s="117">
        <f>'Area 6'!$C8</f>
        <v>75</v>
      </c>
      <c r="H49" s="117">
        <f>'Area 7'!$C8</f>
        <v>75</v>
      </c>
      <c r="I49" s="117">
        <f>'Area 8'!$C8</f>
        <v>75</v>
      </c>
      <c r="J49" s="117">
        <f>'Area 9'!$C8</f>
        <v>75</v>
      </c>
      <c r="K49" s="117">
        <f>'Area 10'!$C8</f>
        <v>75</v>
      </c>
      <c r="L49" s="119" t="str">
        <f>IF(B49&lt;&gt;'Area 1'!$C$111,"changed"," ")</f>
        <v xml:space="preserve"> </v>
      </c>
      <c r="M49" s="119" t="str">
        <f>IF(C49&lt;&gt;'Area 2'!$C$111,"changed"," ")</f>
        <v xml:space="preserve"> </v>
      </c>
      <c r="N49" s="119" t="str">
        <f>IF(D49&lt;&gt;'Area 3'!$C$111,"changed"," ")</f>
        <v xml:space="preserve"> </v>
      </c>
      <c r="O49" s="119" t="str">
        <f>IF(E49&lt;&gt;'Area 4'!$C$111,"changed"," ")</f>
        <v xml:space="preserve"> </v>
      </c>
      <c r="P49" s="119" t="str">
        <f>IF(F49&lt;&gt;'Area 5'!$C$111,"changed"," ")</f>
        <v xml:space="preserve"> </v>
      </c>
      <c r="Q49" s="119" t="str">
        <f>IF(G49&lt;&gt;'Area 6'!$C$111,"changed"," ")</f>
        <v xml:space="preserve"> </v>
      </c>
      <c r="R49" s="119" t="str">
        <f>IF(H49&lt;&gt;'Area 7'!$C$111,"changed"," ")</f>
        <v xml:space="preserve"> </v>
      </c>
      <c r="S49" s="119" t="str">
        <f>IF(I49&lt;&gt;'Area 8'!$C$111,"changed"," ")</f>
        <v xml:space="preserve"> </v>
      </c>
      <c r="T49" s="119" t="str">
        <f>IF(J49&lt;&gt;'Area 9'!$C$111,"changed"," ")</f>
        <v xml:space="preserve"> </v>
      </c>
      <c r="U49" s="119" t="str">
        <f>IF(K49&lt;&gt;'Area 10'!$C$111,"changed"," ")</f>
        <v xml:space="preserve"> </v>
      </c>
    </row>
    <row r="50" spans="1:21" x14ac:dyDescent="0.35">
      <c r="A50" s="61" t="str">
        <f>'Area 1'!A9</f>
        <v>Industrial</v>
      </c>
      <c r="B50" s="117">
        <f>'Area 1'!$C9</f>
        <v>93</v>
      </c>
      <c r="C50" s="117">
        <f>'Area 2'!$C9</f>
        <v>93</v>
      </c>
      <c r="D50" s="117">
        <f>'Area 3'!$C9</f>
        <v>93</v>
      </c>
      <c r="E50" s="117">
        <f>'Area 4'!$C9</f>
        <v>93</v>
      </c>
      <c r="F50" s="117">
        <f>'Area 5'!$C9</f>
        <v>93</v>
      </c>
      <c r="G50" s="117">
        <f>'Area 6'!$C9</f>
        <v>93</v>
      </c>
      <c r="H50" s="117">
        <f>'Area 7'!$C9</f>
        <v>93</v>
      </c>
      <c r="I50" s="117">
        <f>'Area 8'!$C9</f>
        <v>93</v>
      </c>
      <c r="J50" s="117">
        <f>'Area 9'!$C9</f>
        <v>93</v>
      </c>
      <c r="K50" s="117">
        <f>'Area 10'!$C9</f>
        <v>93</v>
      </c>
      <c r="L50" s="119" t="str">
        <f>IF(B50&lt;&gt;'Area 1'!$C$112,"changed"," ")</f>
        <v xml:space="preserve"> </v>
      </c>
      <c r="M50" s="119" t="str">
        <f>IF(C50&lt;&gt;'Area 2'!$C$112,"changed"," ")</f>
        <v xml:space="preserve"> </v>
      </c>
      <c r="N50" s="119" t="str">
        <f>IF(D50&lt;&gt;'Area 3'!$C$112,"changed"," ")</f>
        <v xml:space="preserve"> </v>
      </c>
      <c r="O50" s="119" t="str">
        <f>IF(E50&lt;&gt;'Area 4'!$C$112,"changed"," ")</f>
        <v xml:space="preserve"> </v>
      </c>
      <c r="P50" s="119" t="str">
        <f>IF(F50&lt;&gt;'Area 5'!$C$112,"changed"," ")</f>
        <v xml:space="preserve"> </v>
      </c>
      <c r="Q50" s="119" t="str">
        <f>IF(G50&lt;&gt;'Area 6'!$C$112,"changed"," ")</f>
        <v xml:space="preserve"> </v>
      </c>
      <c r="R50" s="119" t="str">
        <f>IF(H50&lt;&gt;'Area 7'!$C$112,"changed"," ")</f>
        <v xml:space="preserve"> </v>
      </c>
      <c r="S50" s="119" t="str">
        <f>IF(I50&lt;&gt;'Area 8'!$C$112,"changed"," ")</f>
        <v xml:space="preserve"> </v>
      </c>
      <c r="T50" s="119" t="str">
        <f>IF(J50&lt;&gt;'Area 9'!$C$112,"changed"," ")</f>
        <v xml:space="preserve"> </v>
      </c>
      <c r="U50" s="119" t="str">
        <f>IF(K50&lt;&gt;'Area 10'!$C$112,"changed"," ")</f>
        <v xml:space="preserve"> </v>
      </c>
    </row>
    <row r="51" spans="1:21" x14ac:dyDescent="0.35">
      <c r="A51" s="61" t="str">
        <f>'Area 1'!A10</f>
        <v>Institutional</v>
      </c>
      <c r="B51" s="117">
        <f>'Area 1'!$C10</f>
        <v>80</v>
      </c>
      <c r="C51" s="117">
        <f>'Area 2'!$C10</f>
        <v>80</v>
      </c>
      <c r="D51" s="117">
        <f>'Area 3'!$C10</f>
        <v>80</v>
      </c>
      <c r="E51" s="117">
        <f>'Area 4'!$C10</f>
        <v>80</v>
      </c>
      <c r="F51" s="117">
        <f>'Area 5'!$C10</f>
        <v>80</v>
      </c>
      <c r="G51" s="117">
        <f>'Area 6'!$C10</f>
        <v>80</v>
      </c>
      <c r="H51" s="117">
        <f>'Area 7'!$C10</f>
        <v>80</v>
      </c>
      <c r="I51" s="117">
        <f>'Area 8'!$C10</f>
        <v>80</v>
      </c>
      <c r="J51" s="117">
        <f>'Area 9'!$C10</f>
        <v>80</v>
      </c>
      <c r="K51" s="117">
        <f>'Area 10'!$C10</f>
        <v>80</v>
      </c>
      <c r="L51" s="119" t="str">
        <f>IF(B51&lt;&gt;'Area 1'!$C$113,"changed"," ")</f>
        <v xml:space="preserve"> </v>
      </c>
      <c r="M51" s="119" t="str">
        <f>IF(C51&lt;&gt;'Area 2'!$C$113,"changed"," ")</f>
        <v xml:space="preserve"> </v>
      </c>
      <c r="N51" s="119" t="str">
        <f>IF(D51&lt;&gt;'Area 3'!$C$113,"changed"," ")</f>
        <v xml:space="preserve"> </v>
      </c>
      <c r="O51" s="119" t="str">
        <f>IF(E51&lt;&gt;'Area 4'!$C$113,"changed"," ")</f>
        <v xml:space="preserve"> </v>
      </c>
      <c r="P51" s="119" t="str">
        <f>IF(F51&lt;&gt;'Area 5'!$C$113,"changed"," ")</f>
        <v xml:space="preserve"> </v>
      </c>
      <c r="Q51" s="119" t="str">
        <f>IF(G51&lt;&gt;'Area 6'!$C$113,"changed"," ")</f>
        <v xml:space="preserve"> </v>
      </c>
      <c r="R51" s="119" t="str">
        <f>IF(H51&lt;&gt;'Area 7'!$C$113,"changed"," ")</f>
        <v xml:space="preserve"> </v>
      </c>
      <c r="S51" s="119" t="str">
        <f>IF(I51&lt;&gt;'Area 8'!$C$113,"changed"," ")</f>
        <v xml:space="preserve"> </v>
      </c>
      <c r="T51" s="119" t="str">
        <f>IF(J51&lt;&gt;'Area 9'!$C$113,"changed"," ")</f>
        <v xml:space="preserve"> </v>
      </c>
      <c r="U51" s="119" t="str">
        <f>IF(K51&lt;&gt;'Area 10'!$C$113,"changed"," ")</f>
        <v xml:space="preserve"> </v>
      </c>
    </row>
    <row r="52" spans="1:21" x14ac:dyDescent="0.35">
      <c r="A52" s="61" t="str">
        <f>'Area 1'!A11</f>
        <v>Multi-use</v>
      </c>
      <c r="B52" s="117">
        <f>'Area 1'!$C11</f>
        <v>76</v>
      </c>
      <c r="C52" s="117">
        <f>'Area 2'!$C11</f>
        <v>76</v>
      </c>
      <c r="D52" s="117">
        <f>'Area 3'!$C11</f>
        <v>76</v>
      </c>
      <c r="E52" s="117">
        <f>'Area 4'!$C11</f>
        <v>76</v>
      </c>
      <c r="F52" s="117">
        <f>'Area 5'!$C11</f>
        <v>76</v>
      </c>
      <c r="G52" s="117">
        <f>'Area 6'!$C11</f>
        <v>76</v>
      </c>
      <c r="H52" s="117">
        <f>'Area 7'!$C11</f>
        <v>76</v>
      </c>
      <c r="I52" s="117">
        <f>'Area 8'!$C11</f>
        <v>76</v>
      </c>
      <c r="J52" s="117">
        <f>'Area 9'!$C11</f>
        <v>76</v>
      </c>
      <c r="K52" s="117">
        <f>'Area 10'!$C11</f>
        <v>76</v>
      </c>
      <c r="L52" s="119" t="str">
        <f>IF(B52&lt;&gt;'Area 1'!$C$114,"changed"," ")</f>
        <v xml:space="preserve"> </v>
      </c>
      <c r="M52" s="119" t="str">
        <f>IF(C52&lt;&gt;'Area 2'!$C$114,"changed"," ")</f>
        <v xml:space="preserve"> </v>
      </c>
      <c r="N52" s="119" t="str">
        <f>IF(D52&lt;&gt;'Area 3'!$C$114,"changed"," ")</f>
        <v xml:space="preserve"> </v>
      </c>
      <c r="O52" s="119" t="str">
        <f>IF(E52&lt;&gt;'Area 4'!$C$114,"changed"," ")</f>
        <v xml:space="preserve"> </v>
      </c>
      <c r="P52" s="119" t="str">
        <f>IF(F52&lt;&gt;'Area 5'!$C$114,"changed"," ")</f>
        <v xml:space="preserve"> </v>
      </c>
      <c r="Q52" s="119" t="str">
        <f>IF(G52&lt;&gt;'Area 6'!$C$114,"changed"," ")</f>
        <v xml:space="preserve"> </v>
      </c>
      <c r="R52" s="119" t="str">
        <f>IF(H52&lt;&gt;'Area 7'!$C$114,"changed"," ")</f>
        <v xml:space="preserve"> </v>
      </c>
      <c r="S52" s="119" t="str">
        <f>IF(I52&lt;&gt;'Area 8'!$C$114,"changed"," ")</f>
        <v xml:space="preserve"> </v>
      </c>
      <c r="T52" s="119" t="str">
        <f>IF(J52&lt;&gt;'Area 9'!$C$114,"changed"," ")</f>
        <v xml:space="preserve"> </v>
      </c>
      <c r="U52" s="119" t="str">
        <f>IF(K52&lt;&gt;'Area 10'!$C$114,"changed"," ")</f>
        <v xml:space="preserve"> </v>
      </c>
    </row>
    <row r="53" spans="1:21" x14ac:dyDescent="0.35">
      <c r="A53" s="61" t="str">
        <f>'Area 1'!A12</f>
        <v>Municipal</v>
      </c>
      <c r="B53" s="117">
        <f>'Area 1'!$C12</f>
        <v>76</v>
      </c>
      <c r="C53" s="117">
        <f>'Area 2'!$C12</f>
        <v>76</v>
      </c>
      <c r="D53" s="117">
        <f>'Area 3'!$C12</f>
        <v>76</v>
      </c>
      <c r="E53" s="117">
        <f>'Area 4'!$C12</f>
        <v>76</v>
      </c>
      <c r="F53" s="117">
        <f>'Area 5'!$C12</f>
        <v>76</v>
      </c>
      <c r="G53" s="117">
        <f>'Area 6'!$C12</f>
        <v>76</v>
      </c>
      <c r="H53" s="117">
        <f>'Area 7'!$C12</f>
        <v>76</v>
      </c>
      <c r="I53" s="117">
        <f>'Area 8'!$C12</f>
        <v>76</v>
      </c>
      <c r="J53" s="117">
        <f>'Area 9'!$C12</f>
        <v>76</v>
      </c>
      <c r="K53" s="117">
        <f>'Area 10'!$C12</f>
        <v>76</v>
      </c>
      <c r="L53" s="119" t="str">
        <f>IF(B53&lt;&gt;'Area 1'!$C$115,"changed"," ")</f>
        <v xml:space="preserve"> </v>
      </c>
      <c r="M53" s="119" t="str">
        <f>IF(C53&lt;&gt;'Area 2'!$C$115,"changed"," ")</f>
        <v xml:space="preserve"> </v>
      </c>
      <c r="N53" s="119" t="str">
        <f>IF(D53&lt;&gt;'Area 3'!$C$115,"changed"," ")</f>
        <v xml:space="preserve"> </v>
      </c>
      <c r="O53" s="119" t="str">
        <f>IF(E53&lt;&gt;'Area 4'!$C$115,"changed"," ")</f>
        <v xml:space="preserve"> </v>
      </c>
      <c r="P53" s="119" t="str">
        <f>IF(F53&lt;&gt;'Area 5'!$C$115,"changed"," ")</f>
        <v xml:space="preserve"> </v>
      </c>
      <c r="Q53" s="119" t="str">
        <f>IF(G53&lt;&gt;'Area 6'!$C$115,"changed"," ")</f>
        <v xml:space="preserve"> </v>
      </c>
      <c r="R53" s="119" t="str">
        <f>IF(H53&lt;&gt;'Area 7'!$C$115,"changed"," ")</f>
        <v xml:space="preserve"> </v>
      </c>
      <c r="S53" s="119" t="str">
        <f>IF(I53&lt;&gt;'Area 8'!$C$115,"changed"," ")</f>
        <v xml:space="preserve"> </v>
      </c>
      <c r="T53" s="119" t="str">
        <f>IF(J53&lt;&gt;'Area 9'!$C$115,"changed"," ")</f>
        <v xml:space="preserve"> </v>
      </c>
      <c r="U53" s="119" t="str">
        <f>IF(K53&lt;&gt;'Area 10'!$C$115,"changed"," ")</f>
        <v xml:space="preserve"> </v>
      </c>
    </row>
    <row r="54" spans="1:21" x14ac:dyDescent="0.35">
      <c r="A54" s="61" t="str">
        <f>'Area 1'!A13</f>
        <v>Open space</v>
      </c>
      <c r="B54" s="117">
        <f>'Area 1'!$C13</f>
        <v>21</v>
      </c>
      <c r="C54" s="117">
        <f>'Area 2'!$C13</f>
        <v>21</v>
      </c>
      <c r="D54" s="117">
        <f>'Area 3'!$C13</f>
        <v>21</v>
      </c>
      <c r="E54" s="117">
        <f>'Area 4'!$C13</f>
        <v>21</v>
      </c>
      <c r="F54" s="117">
        <f>'Area 5'!$C13</f>
        <v>21</v>
      </c>
      <c r="G54" s="117">
        <f>'Area 6'!$C13</f>
        <v>21</v>
      </c>
      <c r="H54" s="117">
        <f>'Area 7'!$C13</f>
        <v>21</v>
      </c>
      <c r="I54" s="117">
        <f>'Area 8'!$C13</f>
        <v>21</v>
      </c>
      <c r="J54" s="117">
        <f>'Area 9'!$C13</f>
        <v>21</v>
      </c>
      <c r="K54" s="117">
        <f>'Area 10'!$C13</f>
        <v>21</v>
      </c>
      <c r="L54" s="119" t="str">
        <f>IF(B54&lt;&gt;'Area 1'!$C$116,"changed"," ")</f>
        <v xml:space="preserve"> </v>
      </c>
      <c r="M54" s="119" t="str">
        <f>IF(C54&lt;&gt;'Area 2'!$C$116,"changed"," ")</f>
        <v xml:space="preserve"> </v>
      </c>
      <c r="N54" s="119" t="str">
        <f>IF(D54&lt;&gt;'Area 3'!$C$116,"changed"," ")</f>
        <v xml:space="preserve"> </v>
      </c>
      <c r="O54" s="119" t="str">
        <f>IF(E54&lt;&gt;'Area 4'!$C$116,"changed"," ")</f>
        <v xml:space="preserve"> </v>
      </c>
      <c r="P54" s="119" t="str">
        <f>IF(F54&lt;&gt;'Area 5'!$C$116,"changed"," ")</f>
        <v xml:space="preserve"> </v>
      </c>
      <c r="Q54" s="119" t="str">
        <f>IF(G54&lt;&gt;'Area 6'!$C$116,"changed"," ")</f>
        <v xml:space="preserve"> </v>
      </c>
      <c r="R54" s="119" t="str">
        <f>IF(H54&lt;&gt;'Area 7'!$C$116,"changed"," ")</f>
        <v xml:space="preserve"> </v>
      </c>
      <c r="S54" s="119" t="str">
        <f>IF(I54&lt;&gt;'Area 8'!$C$116,"changed"," ")</f>
        <v xml:space="preserve"> </v>
      </c>
      <c r="T54" s="119" t="str">
        <f>IF(J54&lt;&gt;'Area 9'!$C$116,"changed"," ")</f>
        <v xml:space="preserve"> </v>
      </c>
      <c r="U54" s="119" t="str">
        <f>IF(K54&lt;&gt;'Area 10'!$C$116,"changed"," ")</f>
        <v xml:space="preserve"> </v>
      </c>
    </row>
    <row r="55" spans="1:21" x14ac:dyDescent="0.35">
      <c r="A55" s="61" t="str">
        <f>'Area 1'!A14</f>
        <v>Residential</v>
      </c>
      <c r="B55" s="117">
        <f>'Area 1'!$C14</f>
        <v>73</v>
      </c>
      <c r="C55" s="117">
        <f>'Area 2'!$C14</f>
        <v>73</v>
      </c>
      <c r="D55" s="117">
        <f>'Area 3'!$C14</f>
        <v>73</v>
      </c>
      <c r="E55" s="117">
        <f>'Area 4'!$C14</f>
        <v>73</v>
      </c>
      <c r="F55" s="117">
        <f>'Area 5'!$C14</f>
        <v>73</v>
      </c>
      <c r="G55" s="117">
        <f>'Area 6'!$C14</f>
        <v>73</v>
      </c>
      <c r="H55" s="117">
        <f>'Area 7'!$C14</f>
        <v>73</v>
      </c>
      <c r="I55" s="117">
        <f>'Area 8'!$C14</f>
        <v>73</v>
      </c>
      <c r="J55" s="117">
        <f>'Area 9'!$C14</f>
        <v>73</v>
      </c>
      <c r="K55" s="117">
        <f>'Area 10'!$C14</f>
        <v>73</v>
      </c>
      <c r="L55" s="119" t="str">
        <f>IF(B55&lt;&gt;'Area 1'!$C$117,"changed"," ")</f>
        <v xml:space="preserve"> </v>
      </c>
      <c r="M55" s="119" t="str">
        <f>IF(C55&lt;&gt;'Area 2'!$C$117,"changed"," ")</f>
        <v xml:space="preserve"> </v>
      </c>
      <c r="N55" s="119" t="str">
        <f>IF(D55&lt;&gt;'Area 3'!$C$117,"changed"," ")</f>
        <v xml:space="preserve"> </v>
      </c>
      <c r="O55" s="119" t="str">
        <f>IF(E55&lt;&gt;'Area 4'!$C$117,"changed"," ")</f>
        <v xml:space="preserve"> </v>
      </c>
      <c r="P55" s="119" t="str">
        <f>IF(F55&lt;&gt;'Area 5'!$C$117,"changed"," ")</f>
        <v xml:space="preserve"> </v>
      </c>
      <c r="Q55" s="119" t="str">
        <f>IF(G55&lt;&gt;'Area 6'!$C$117,"changed"," ")</f>
        <v xml:space="preserve"> </v>
      </c>
      <c r="R55" s="119" t="str">
        <f>IF(H55&lt;&gt;'Area 7'!$C$117,"changed"," ")</f>
        <v xml:space="preserve"> </v>
      </c>
      <c r="S55" s="119" t="str">
        <f>IF(I55&lt;&gt;'Area 8'!$C$117,"changed"," ")</f>
        <v xml:space="preserve"> </v>
      </c>
      <c r="T55" s="119" t="str">
        <f>IF(J55&lt;&gt;'Area 9'!$C$117,"changed"," ")</f>
        <v xml:space="preserve"> </v>
      </c>
      <c r="U55" s="119" t="str">
        <f>IF(K55&lt;&gt;'Area 10'!$C$117,"changed"," ")</f>
        <v xml:space="preserve"> </v>
      </c>
    </row>
    <row r="56" spans="1:21" x14ac:dyDescent="0.35">
      <c r="A56" s="61" t="str">
        <f>'Area 1'!A15</f>
        <v>Park</v>
      </c>
      <c r="B56" s="117">
        <f>'Area 1'!$C15</f>
        <v>21</v>
      </c>
      <c r="C56" s="117">
        <f>'Area 2'!$C15</f>
        <v>21</v>
      </c>
      <c r="D56" s="117">
        <f>'Area 3'!$C15</f>
        <v>21</v>
      </c>
      <c r="E56" s="117">
        <f>'Area 4'!$C15</f>
        <v>21</v>
      </c>
      <c r="F56" s="117">
        <f>'Area 5'!$C15</f>
        <v>21</v>
      </c>
      <c r="G56" s="117">
        <f>'Area 6'!$C15</f>
        <v>21</v>
      </c>
      <c r="H56" s="117">
        <f>'Area 7'!$C15</f>
        <v>21</v>
      </c>
      <c r="I56" s="117">
        <f>'Area 8'!$C15</f>
        <v>21</v>
      </c>
      <c r="J56" s="117">
        <f>'Area 9'!$C15</f>
        <v>21</v>
      </c>
      <c r="K56" s="117">
        <f>'Area 10'!$C15</f>
        <v>21</v>
      </c>
      <c r="L56" s="119" t="str">
        <f>IF(B56&lt;&gt;'Area 1'!$C$118,"changed"," ")</f>
        <v xml:space="preserve"> </v>
      </c>
      <c r="M56" s="119" t="str">
        <f>IF(C56&lt;&gt;'Area 2'!$C$118,"changed"," ")</f>
        <v xml:space="preserve"> </v>
      </c>
      <c r="N56" s="119" t="str">
        <f>IF(D56&lt;&gt;'Area 3'!$C$118,"changed"," ")</f>
        <v xml:space="preserve"> </v>
      </c>
      <c r="O56" s="119" t="str">
        <f>IF(E56&lt;&gt;'Area 4'!$C$118,"changed"," ")</f>
        <v xml:space="preserve"> </v>
      </c>
      <c r="P56" s="119" t="str">
        <f>IF(F56&lt;&gt;'Area 5'!$C$118,"changed"," ")</f>
        <v xml:space="preserve"> </v>
      </c>
      <c r="Q56" s="119" t="str">
        <f>IF(G56&lt;&gt;'Area 6'!$C$118,"changed"," ")</f>
        <v xml:space="preserve"> </v>
      </c>
      <c r="R56" s="119" t="str">
        <f>IF(H56&lt;&gt;'Area 7'!$C$118,"changed"," ")</f>
        <v xml:space="preserve"> </v>
      </c>
      <c r="S56" s="119" t="str">
        <f>IF(I56&lt;&gt;'Area 8'!$C$118,"changed"," ")</f>
        <v xml:space="preserve"> </v>
      </c>
      <c r="T56" s="119" t="str">
        <f>IF(J56&lt;&gt;'Area 9'!$C$118,"changed"," ")</f>
        <v xml:space="preserve"> </v>
      </c>
      <c r="U56" s="119" t="str">
        <f>IF(K56&lt;&gt;'Area 10'!$C$118,"changed"," ")</f>
        <v xml:space="preserve"> </v>
      </c>
    </row>
    <row r="57" spans="1:21" x14ac:dyDescent="0.35">
      <c r="A57" s="61" t="str">
        <f>'Area 1'!A16</f>
        <v>Agriculture</v>
      </c>
      <c r="B57" s="117">
        <f>'Area 1'!$C16</f>
        <v>100</v>
      </c>
      <c r="C57" s="117">
        <f>'Area 2'!$C16</f>
        <v>100</v>
      </c>
      <c r="D57" s="117">
        <f>'Area 3'!$C16</f>
        <v>100</v>
      </c>
      <c r="E57" s="117">
        <f>'Area 4'!$C16</f>
        <v>100</v>
      </c>
      <c r="F57" s="117">
        <f>'Area 5'!$C16</f>
        <v>100</v>
      </c>
      <c r="G57" s="117">
        <f>'Area 6'!$C16</f>
        <v>100</v>
      </c>
      <c r="H57" s="117">
        <f>'Area 7'!$C16</f>
        <v>100</v>
      </c>
      <c r="I57" s="117">
        <f>'Area 8'!$C16</f>
        <v>100</v>
      </c>
      <c r="J57" s="117">
        <f>'Area 9'!$C16</f>
        <v>100</v>
      </c>
      <c r="K57" s="117">
        <f>'Area 10'!$C16</f>
        <v>100</v>
      </c>
      <c r="L57" s="119" t="str">
        <f>IF(B57&lt;&gt;'Area 1'!$C$119,"changed"," ")</f>
        <v xml:space="preserve"> </v>
      </c>
      <c r="M57" s="119" t="str">
        <f>IF(C57&lt;&gt;'Area 2'!$C$119,"changed"," ")</f>
        <v xml:space="preserve"> </v>
      </c>
      <c r="N57" s="119" t="str">
        <f>IF(D57&lt;&gt;'Area 3'!$C$119,"changed"," ")</f>
        <v xml:space="preserve"> </v>
      </c>
      <c r="O57" s="119" t="str">
        <f>IF(E57&lt;&gt;'Area 4'!$C$119,"changed"," ")</f>
        <v xml:space="preserve"> </v>
      </c>
      <c r="P57" s="119" t="str">
        <f>IF(F57&lt;&gt;'Area 5'!$C$119,"changed"," ")</f>
        <v xml:space="preserve"> </v>
      </c>
      <c r="Q57" s="119" t="str">
        <f>IF(G57&lt;&gt;'Area 6'!$C$119,"changed"," ")</f>
        <v xml:space="preserve"> </v>
      </c>
      <c r="R57" s="119" t="str">
        <f>IF(H57&lt;&gt;'Area 7'!$C$119,"changed"," ")</f>
        <v xml:space="preserve"> </v>
      </c>
      <c r="S57" s="119" t="str">
        <f>IF(I57&lt;&gt;'Area 8'!$C$119,"changed"," ")</f>
        <v xml:space="preserve"> </v>
      </c>
      <c r="T57" s="119" t="str">
        <f>IF(J57&lt;&gt;'Area 9'!$C$119,"changed"," ")</f>
        <v xml:space="preserve"> </v>
      </c>
      <c r="U57" s="119" t="str">
        <f>IF(K57&lt;&gt;'Area 10'!$C$119,"changed"," ")</f>
        <v xml:space="preserve"> </v>
      </c>
    </row>
    <row r="58" spans="1:21" x14ac:dyDescent="0.35">
      <c r="A58" s="61" t="str">
        <f>'Area 1'!A17</f>
        <v>Transportation</v>
      </c>
      <c r="B58" s="117">
        <f>'Area 1'!$C17</f>
        <v>87</v>
      </c>
      <c r="C58" s="117">
        <f>'Area 2'!$C17</f>
        <v>87</v>
      </c>
      <c r="D58" s="117">
        <f>'Area 3'!$C17</f>
        <v>87</v>
      </c>
      <c r="E58" s="117">
        <f>'Area 4'!$C17</f>
        <v>87</v>
      </c>
      <c r="F58" s="117">
        <f>'Area 5'!$C17</f>
        <v>87</v>
      </c>
      <c r="G58" s="117">
        <f>'Area 6'!$C17</f>
        <v>87</v>
      </c>
      <c r="H58" s="117">
        <f>'Area 7'!$C17</f>
        <v>87</v>
      </c>
      <c r="I58" s="117">
        <f>'Area 8'!$C17</f>
        <v>87</v>
      </c>
      <c r="J58" s="117">
        <f>'Area 9'!$C17</f>
        <v>87</v>
      </c>
      <c r="K58" s="117">
        <f>'Area 10'!$C17</f>
        <v>87</v>
      </c>
      <c r="L58" s="119" t="str">
        <f>IF(B58&lt;&gt;'Area 1'!$C$120,"changed"," ")</f>
        <v xml:space="preserve"> </v>
      </c>
      <c r="M58" s="119" t="str">
        <f>IF(C58&lt;&gt;'Area 2'!$C$120,"changed"," ")</f>
        <v xml:space="preserve"> </v>
      </c>
      <c r="N58" s="119" t="str">
        <f>IF(D58&lt;&gt;'Area 3'!$C$120,"changed"," ")</f>
        <v xml:space="preserve"> </v>
      </c>
      <c r="O58" s="119" t="str">
        <f>IF(E58&lt;&gt;'Area 4'!$C$120,"changed"," ")</f>
        <v xml:space="preserve"> </v>
      </c>
      <c r="P58" s="119" t="str">
        <f>IF(F58&lt;&gt;'Area 5'!$C$120,"changed"," ")</f>
        <v xml:space="preserve"> </v>
      </c>
      <c r="Q58" s="119" t="str">
        <f>IF(G58&lt;&gt;'Area 6'!$C$120,"changed"," ")</f>
        <v xml:space="preserve"> </v>
      </c>
      <c r="R58" s="119" t="str">
        <f>IF(H58&lt;&gt;'Area 7'!$C$120,"changed"," ")</f>
        <v xml:space="preserve"> </v>
      </c>
      <c r="S58" s="119" t="str">
        <f>IF(I58&lt;&gt;'Area 8'!$C$120,"changed"," ")</f>
        <v xml:space="preserve"> </v>
      </c>
      <c r="T58" s="119" t="str">
        <f>IF(J58&lt;&gt;'Area 9'!$C$120,"changed"," ")</f>
        <v xml:space="preserve"> </v>
      </c>
      <c r="U58" s="119" t="str">
        <f>IF(K58&lt;&gt;'Area 10'!$C$120,"changed"," ")</f>
        <v xml:space="preserve"> </v>
      </c>
    </row>
    <row r="59" spans="1:21" x14ac:dyDescent="0.35">
      <c r="A59" s="61" t="str">
        <f>'Area 1'!A18</f>
        <v>Water</v>
      </c>
      <c r="B59" s="117">
        <f>'Area 1'!$C18</f>
        <v>0</v>
      </c>
      <c r="C59" s="117">
        <f>'Area 2'!$C18</f>
        <v>0</v>
      </c>
      <c r="D59" s="117">
        <f>'Area 3'!$C18</f>
        <v>0</v>
      </c>
      <c r="E59" s="117">
        <f>'Area 4'!$C18</f>
        <v>0</v>
      </c>
      <c r="F59" s="117">
        <f>'Area 5'!$C18</f>
        <v>0</v>
      </c>
      <c r="G59" s="117">
        <f>'Area 6'!$C18</f>
        <v>0</v>
      </c>
      <c r="H59" s="117">
        <f>'Area 7'!$C18</f>
        <v>0</v>
      </c>
      <c r="I59" s="117">
        <f>'Area 8'!$C18</f>
        <v>0</v>
      </c>
      <c r="J59" s="117">
        <f>'Area 9'!$C18</f>
        <v>0</v>
      </c>
      <c r="K59" s="117">
        <f>'Area 10'!$C18</f>
        <v>0</v>
      </c>
      <c r="L59" s="119" t="str">
        <f>IF(B59&lt;&gt;'Area 1'!$C$121,"changed"," ")</f>
        <v xml:space="preserve"> </v>
      </c>
      <c r="M59" s="119" t="str">
        <f>IF(C59&lt;&gt;'Area 2'!$C$121,"changed"," ")</f>
        <v xml:space="preserve"> </v>
      </c>
      <c r="N59" s="119" t="str">
        <f>IF(D59&lt;&gt;'Area 3'!$C$121,"changed"," ")</f>
        <v xml:space="preserve"> </v>
      </c>
      <c r="O59" s="119" t="str">
        <f>IF(E59&lt;&gt;'Area 4'!$C$121,"changed"," ")</f>
        <v xml:space="preserve"> </v>
      </c>
      <c r="P59" s="119" t="str">
        <f>IF(F59&lt;&gt;'Area 5'!$C$121,"changed"," ")</f>
        <v xml:space="preserve"> </v>
      </c>
      <c r="Q59" s="119" t="str">
        <f>IF(G59&lt;&gt;'Area 6'!$C$121,"changed"," ")</f>
        <v xml:space="preserve"> </v>
      </c>
      <c r="R59" s="119" t="str">
        <f>IF(H59&lt;&gt;'Area 7'!$C$121,"changed"," ")</f>
        <v xml:space="preserve"> </v>
      </c>
      <c r="S59" s="119" t="str">
        <f>IF(I59&lt;&gt;'Area 8'!$C$121,"changed"," ")</f>
        <v xml:space="preserve"> </v>
      </c>
      <c r="T59" s="119" t="str">
        <f>IF(J59&lt;&gt;'Area 9'!$C$121,"changed"," ")</f>
        <v xml:space="preserve"> </v>
      </c>
      <c r="U59" s="119" t="str">
        <f>IF(K59&lt;&gt;'Area 10'!$C$121,"changed"," ")</f>
        <v xml:space="preserve"> </v>
      </c>
    </row>
    <row r="60" spans="1:21" s="110" customFormat="1" ht="23.5" x14ac:dyDescent="0.55000000000000004">
      <c r="A60" s="109" t="s">
        <v>132</v>
      </c>
      <c r="B60" s="114"/>
      <c r="C60" s="114"/>
      <c r="D60" s="115"/>
      <c r="E60" s="114"/>
      <c r="F60" s="116"/>
      <c r="G60" s="116"/>
      <c r="H60" s="116"/>
      <c r="I60" s="116"/>
      <c r="J60" s="116"/>
      <c r="K60" s="116"/>
      <c r="L60" s="116"/>
      <c r="M60" s="116"/>
      <c r="N60" s="116"/>
      <c r="O60" s="116"/>
      <c r="P60" s="116"/>
      <c r="Q60" s="116"/>
      <c r="R60" s="116"/>
      <c r="S60" s="116"/>
      <c r="T60" s="116"/>
      <c r="U60" s="116"/>
    </row>
    <row r="61" spans="1:21" s="52" customFormat="1" x14ac:dyDescent="0.35">
      <c r="A61" s="107" t="s">
        <v>1</v>
      </c>
      <c r="B61" s="111" t="s">
        <v>109</v>
      </c>
      <c r="C61" s="111" t="s">
        <v>110</v>
      </c>
      <c r="D61" s="111" t="s">
        <v>111</v>
      </c>
      <c r="E61" s="111" t="s">
        <v>112</v>
      </c>
      <c r="F61" s="111" t="s">
        <v>113</v>
      </c>
      <c r="G61" s="111" t="s">
        <v>114</v>
      </c>
      <c r="H61" s="111" t="s">
        <v>115</v>
      </c>
      <c r="I61" s="111" t="s">
        <v>116</v>
      </c>
      <c r="J61" s="111" t="s">
        <v>117</v>
      </c>
      <c r="K61" s="111" t="s">
        <v>118</v>
      </c>
      <c r="L61" s="111" t="s">
        <v>120</v>
      </c>
      <c r="M61" s="113" t="s">
        <v>121</v>
      </c>
      <c r="N61" s="111" t="s">
        <v>122</v>
      </c>
      <c r="O61" s="113" t="s">
        <v>123</v>
      </c>
      <c r="P61" s="111" t="s">
        <v>124</v>
      </c>
      <c r="Q61" s="113" t="s">
        <v>125</v>
      </c>
      <c r="R61" s="111" t="s">
        <v>126</v>
      </c>
      <c r="S61" s="113" t="s">
        <v>127</v>
      </c>
      <c r="T61" s="111" t="s">
        <v>128</v>
      </c>
      <c r="U61" s="111" t="s">
        <v>129</v>
      </c>
    </row>
    <row r="62" spans="1:21" x14ac:dyDescent="0.35">
      <c r="A62" s="118" t="str">
        <f>'Area 1'!A8</f>
        <v>Commercial</v>
      </c>
      <c r="B62" s="120">
        <f>'Area 1'!$F8</f>
        <v>0.71</v>
      </c>
      <c r="C62" s="120">
        <f>'Area 2'!$F8</f>
        <v>0.71</v>
      </c>
      <c r="D62" s="120">
        <f>'Area 3'!$F8</f>
        <v>0.71</v>
      </c>
      <c r="E62" s="120">
        <f>'Area 4'!$F8</f>
        <v>0.71</v>
      </c>
      <c r="F62" s="120">
        <f>'Area 5'!$F8</f>
        <v>0.71</v>
      </c>
      <c r="G62" s="120">
        <f>'Area 6'!$F8</f>
        <v>0.71</v>
      </c>
      <c r="H62" s="120">
        <f>'Area 7'!$F8</f>
        <v>0.71</v>
      </c>
      <c r="I62" s="120">
        <f>'Area 8'!$F8</f>
        <v>0.71</v>
      </c>
      <c r="J62" s="120">
        <f>'Area 9'!$F8</f>
        <v>0.71</v>
      </c>
      <c r="K62" s="120">
        <f>'Area 10'!$F8</f>
        <v>0.71</v>
      </c>
      <c r="L62" s="119" t="str">
        <f>IF(B62&lt;&gt;'Area 1'!$D$111,"changed"," ")</f>
        <v xml:space="preserve"> </v>
      </c>
      <c r="M62" s="119" t="str">
        <f>IF(C62&lt;&gt;'Area 2'!$D$111,"changed"," ")</f>
        <v xml:space="preserve"> </v>
      </c>
      <c r="N62" s="119" t="str">
        <f>IF(D62&lt;&gt;'Area 3'!$D$111,"changed"," ")</f>
        <v xml:space="preserve"> </v>
      </c>
      <c r="O62" s="119" t="str">
        <f>IF(E62&lt;&gt;'Area 4'!$D$111,"changed"," ")</f>
        <v xml:space="preserve"> </v>
      </c>
      <c r="P62" s="119" t="str">
        <f>IF(F62&lt;&gt;'Area 5'!$D$111,"changed"," ")</f>
        <v xml:space="preserve"> </v>
      </c>
      <c r="Q62" s="119" t="str">
        <f>IF(G62&lt;&gt;'Area 6'!$D$111,"changed"," ")</f>
        <v xml:space="preserve"> </v>
      </c>
      <c r="R62" s="119" t="str">
        <f>IF(H62&lt;&gt;'Area 7'!$D$111,"changed"," ")</f>
        <v xml:space="preserve"> </v>
      </c>
      <c r="S62" s="119" t="str">
        <f>IF(I62&lt;&gt;'Area 8'!$D$111,"changed"," ")</f>
        <v xml:space="preserve"> </v>
      </c>
      <c r="T62" s="119" t="str">
        <f>IF(J62&lt;&gt;'Area 9'!$D$111,"changed"," ")</f>
        <v xml:space="preserve"> </v>
      </c>
      <c r="U62" s="119" t="str">
        <f>IF(K62&lt;&gt;'Area 10'!$D$111,"changed"," ")</f>
        <v xml:space="preserve"> </v>
      </c>
    </row>
    <row r="63" spans="1:21" x14ac:dyDescent="0.35">
      <c r="A63" s="118" t="str">
        <f>'Area 1'!A9</f>
        <v>Industrial</v>
      </c>
      <c r="B63" s="120">
        <f>'Area 1'!$F9</f>
        <v>0.68</v>
      </c>
      <c r="C63" s="120">
        <f>'Area 2'!$F9</f>
        <v>0.68</v>
      </c>
      <c r="D63" s="120">
        <f>'Area 3'!$F9</f>
        <v>0.68</v>
      </c>
      <c r="E63" s="120">
        <f>'Area 4'!$F9</f>
        <v>0.68</v>
      </c>
      <c r="F63" s="120">
        <f>'Area 5'!$F9</f>
        <v>0.68</v>
      </c>
      <c r="G63" s="120">
        <f>'Area 6'!$F9</f>
        <v>0.68</v>
      </c>
      <c r="H63" s="120">
        <f>'Area 7'!$F9</f>
        <v>0.68</v>
      </c>
      <c r="I63" s="120">
        <f>'Area 8'!$F9</f>
        <v>0.68</v>
      </c>
      <c r="J63" s="120">
        <f>'Area 9'!$F9</f>
        <v>0.68</v>
      </c>
      <c r="K63" s="120">
        <f>'Area 10'!$F9</f>
        <v>0.68</v>
      </c>
      <c r="L63" s="119" t="str">
        <f>IF(B63&lt;&gt;'Area 1'!$D$112,"changed"," ")</f>
        <v xml:space="preserve"> </v>
      </c>
      <c r="M63" s="119" t="str">
        <f>IF(C63&lt;&gt;'Area 2'!$D$112,"changed"," ")</f>
        <v xml:space="preserve"> </v>
      </c>
      <c r="N63" s="119" t="str">
        <f>IF(D63&lt;&gt;'Area 3'!$D$112,"changed"," ")</f>
        <v xml:space="preserve"> </v>
      </c>
      <c r="O63" s="119" t="str">
        <f>IF(E63&lt;&gt;'Area 4'!$D$112,"changed"," ")</f>
        <v xml:space="preserve"> </v>
      </c>
      <c r="P63" s="119" t="str">
        <f>IF(F63&lt;&gt;'Area 5'!$D$112,"changed"," ")</f>
        <v xml:space="preserve"> </v>
      </c>
      <c r="Q63" s="119" t="str">
        <f>IF(G63&lt;&gt;'Area 6'!$D$112,"changed"," ")</f>
        <v xml:space="preserve"> </v>
      </c>
      <c r="R63" s="119" t="str">
        <f>IF(H63&lt;&gt;'Area 7'!$D$112,"changed"," ")</f>
        <v xml:space="preserve"> </v>
      </c>
      <c r="S63" s="119" t="str">
        <f>IF(I63&lt;&gt;'Area 8'!$D$112,"changed"," ")</f>
        <v xml:space="preserve"> </v>
      </c>
      <c r="T63" s="119" t="str">
        <f>IF(J63&lt;&gt;'Area 9'!$D$112,"changed"," ")</f>
        <v xml:space="preserve"> </v>
      </c>
      <c r="U63" s="119" t="str">
        <f>IF(K63&lt;&gt;'Area 10'!$D$112,"changed"," ")</f>
        <v xml:space="preserve"> </v>
      </c>
    </row>
    <row r="64" spans="1:21" x14ac:dyDescent="0.35">
      <c r="A64" s="118" t="str">
        <f>'Area 1'!A10</f>
        <v>Institutional</v>
      </c>
      <c r="B64" s="120">
        <f>'Area 1'!$F10</f>
        <v>0.3</v>
      </c>
      <c r="C64" s="120">
        <f>'Area 2'!$F10</f>
        <v>0.3</v>
      </c>
      <c r="D64" s="120">
        <f>'Area 3'!$F10</f>
        <v>0.3</v>
      </c>
      <c r="E64" s="120">
        <f>'Area 4'!$F10</f>
        <v>0.3</v>
      </c>
      <c r="F64" s="120">
        <f>'Area 5'!$F10</f>
        <v>0.3</v>
      </c>
      <c r="G64" s="120">
        <f>'Area 6'!$F10</f>
        <v>0.3</v>
      </c>
      <c r="H64" s="120">
        <f>'Area 7'!$F10</f>
        <v>0.3</v>
      </c>
      <c r="I64" s="120">
        <f>'Area 8'!$F10</f>
        <v>0.3</v>
      </c>
      <c r="J64" s="120">
        <f>'Area 9'!$F10</f>
        <v>0.3</v>
      </c>
      <c r="K64" s="120">
        <f>'Area 10'!$F10</f>
        <v>0.3</v>
      </c>
      <c r="L64" s="119" t="str">
        <f>IF(B64&lt;&gt;'Area 1'!$D$113,"changed"," ")</f>
        <v xml:space="preserve"> </v>
      </c>
      <c r="M64" s="119" t="str">
        <f>IF(C64&lt;&gt;'Area 2'!$D$113,"changed"," ")</f>
        <v xml:space="preserve"> </v>
      </c>
      <c r="N64" s="119" t="str">
        <f>IF(D64&lt;&gt;'Area 3'!$D$113,"changed"," ")</f>
        <v xml:space="preserve"> </v>
      </c>
      <c r="O64" s="119" t="str">
        <f>IF(E64&lt;&gt;'Area 4'!$D$113,"changed"," ")</f>
        <v xml:space="preserve"> </v>
      </c>
      <c r="P64" s="119" t="str">
        <f>IF(F64&lt;&gt;'Area 5'!$D$113,"changed"," ")</f>
        <v xml:space="preserve"> </v>
      </c>
      <c r="Q64" s="119" t="str">
        <f>IF(G64&lt;&gt;'Area 6'!$D$113,"changed"," ")</f>
        <v xml:space="preserve"> </v>
      </c>
      <c r="R64" s="119" t="str">
        <f>IF(H64&lt;&gt;'Area 7'!$D$113,"changed"," ")</f>
        <v xml:space="preserve"> </v>
      </c>
      <c r="S64" s="119" t="str">
        <f>IF(I64&lt;&gt;'Area 8'!$D$113,"changed"," ")</f>
        <v xml:space="preserve"> </v>
      </c>
      <c r="T64" s="119" t="str">
        <f>IF(J64&lt;&gt;'Area 9'!$D$113,"changed"," ")</f>
        <v xml:space="preserve"> </v>
      </c>
      <c r="U64" s="119" t="str">
        <f>IF(K64&lt;&gt;'Area 10'!$D$113,"changed"," ")</f>
        <v xml:space="preserve"> </v>
      </c>
    </row>
    <row r="65" spans="1:21" x14ac:dyDescent="0.35">
      <c r="A65" s="118" t="str">
        <f>'Area 1'!A11</f>
        <v>Multi-use</v>
      </c>
      <c r="B65" s="120">
        <f>'Area 1'!$F11</f>
        <v>0.5</v>
      </c>
      <c r="C65" s="120">
        <f>'Area 2'!$F11</f>
        <v>0.5</v>
      </c>
      <c r="D65" s="120">
        <f>'Area 3'!$F11</f>
        <v>0.5</v>
      </c>
      <c r="E65" s="120">
        <f>'Area 4'!$F11</f>
        <v>0.5</v>
      </c>
      <c r="F65" s="120">
        <f>'Area 5'!$F11</f>
        <v>0.5</v>
      </c>
      <c r="G65" s="120">
        <f>'Area 6'!$F11</f>
        <v>0.5</v>
      </c>
      <c r="H65" s="120">
        <f>'Area 7'!$F11</f>
        <v>0.5</v>
      </c>
      <c r="I65" s="120">
        <f>'Area 8'!$F11</f>
        <v>0.5</v>
      </c>
      <c r="J65" s="120">
        <f>'Area 9'!$F11</f>
        <v>0.5</v>
      </c>
      <c r="K65" s="120">
        <f>'Area 10'!$F11</f>
        <v>0.5</v>
      </c>
      <c r="L65" s="119" t="str">
        <f>IF(B65&lt;&gt;'Area 1'!$D$114,"changed"," ")</f>
        <v xml:space="preserve"> </v>
      </c>
      <c r="M65" s="119" t="str">
        <f>IF(C65&lt;&gt;'Area 2'!$D$114,"changed"," ")</f>
        <v xml:space="preserve"> </v>
      </c>
      <c r="N65" s="119" t="str">
        <f>IF(D65&lt;&gt;'Area 3'!$D$114,"changed"," ")</f>
        <v xml:space="preserve"> </v>
      </c>
      <c r="O65" s="119" t="str">
        <f>IF(E65&lt;&gt;'Area 4'!$D$114,"changed"," ")</f>
        <v xml:space="preserve"> </v>
      </c>
      <c r="P65" s="119" t="str">
        <f>IF(F65&lt;&gt;'Area 5'!$D$114,"changed"," ")</f>
        <v xml:space="preserve"> </v>
      </c>
      <c r="Q65" s="119" t="str">
        <f>IF(G65&lt;&gt;'Area 6'!$D$114,"changed"," ")</f>
        <v xml:space="preserve"> </v>
      </c>
      <c r="R65" s="119" t="str">
        <f>IF(H65&lt;&gt;'Area 7'!$D$114,"changed"," ")</f>
        <v xml:space="preserve"> </v>
      </c>
      <c r="S65" s="119" t="str">
        <f>IF(I65&lt;&gt;'Area 8'!$D$114,"changed"," ")</f>
        <v xml:space="preserve"> </v>
      </c>
      <c r="T65" s="119" t="str">
        <f>IF(J65&lt;&gt;'Area 9'!$D$114,"changed"," ")</f>
        <v xml:space="preserve"> </v>
      </c>
      <c r="U65" s="119" t="str">
        <f>IF(K65&lt;&gt;'Area 10'!$D$114,"changed"," ")</f>
        <v xml:space="preserve"> </v>
      </c>
    </row>
    <row r="66" spans="1:21" x14ac:dyDescent="0.35">
      <c r="A66" s="118" t="str">
        <f>'Area 1'!A12</f>
        <v>Municipal</v>
      </c>
      <c r="B66" s="120">
        <f>'Area 1'!$F12</f>
        <v>0.5</v>
      </c>
      <c r="C66" s="120">
        <f>'Area 2'!$F12</f>
        <v>0.5</v>
      </c>
      <c r="D66" s="120">
        <f>'Area 3'!$F12</f>
        <v>0.5</v>
      </c>
      <c r="E66" s="120">
        <f>'Area 4'!$F12</f>
        <v>0.5</v>
      </c>
      <c r="F66" s="120">
        <f>'Area 5'!$F12</f>
        <v>0.5</v>
      </c>
      <c r="G66" s="120">
        <f>'Area 6'!$F12</f>
        <v>0.5</v>
      </c>
      <c r="H66" s="120">
        <f>'Area 7'!$F12</f>
        <v>0.5</v>
      </c>
      <c r="I66" s="120">
        <f>'Area 8'!$F12</f>
        <v>0.5</v>
      </c>
      <c r="J66" s="120">
        <f>'Area 9'!$F12</f>
        <v>0.5</v>
      </c>
      <c r="K66" s="120">
        <f>'Area 10'!$F12</f>
        <v>0.5</v>
      </c>
      <c r="L66" s="119" t="str">
        <f>IF(B66&lt;&gt;'Area 1'!$D$115,"changed"," ")</f>
        <v xml:space="preserve"> </v>
      </c>
      <c r="M66" s="119" t="str">
        <f>IF(C66&lt;&gt;'Area 2'!$D$115,"changed"," ")</f>
        <v xml:space="preserve"> </v>
      </c>
      <c r="N66" s="119" t="str">
        <f>IF(D66&lt;&gt;'Area 3'!$D$115,"changed"," ")</f>
        <v xml:space="preserve"> </v>
      </c>
      <c r="O66" s="119" t="str">
        <f>IF(E66&lt;&gt;'Area 4'!$D$115,"changed"," ")</f>
        <v xml:space="preserve"> </v>
      </c>
      <c r="P66" s="119" t="str">
        <f>IF(F66&lt;&gt;'Area 5'!$D$115,"changed"," ")</f>
        <v xml:space="preserve"> </v>
      </c>
      <c r="Q66" s="119" t="str">
        <f>IF(G66&lt;&gt;'Area 6'!$D$115,"changed"," ")</f>
        <v xml:space="preserve"> </v>
      </c>
      <c r="R66" s="119" t="str">
        <f>IF(H66&lt;&gt;'Area 7'!$D$115,"changed"," ")</f>
        <v xml:space="preserve"> </v>
      </c>
      <c r="S66" s="119" t="str">
        <f>IF(I66&lt;&gt;'Area 8'!$D$115,"changed"," ")</f>
        <v xml:space="preserve"> </v>
      </c>
      <c r="T66" s="119" t="str">
        <f>IF(J66&lt;&gt;'Area 9'!$D$115,"changed"," ")</f>
        <v xml:space="preserve"> </v>
      </c>
      <c r="U66" s="119" t="str">
        <f>IF(K66&lt;&gt;'Area 10'!$D$115,"changed"," ")</f>
        <v xml:space="preserve"> </v>
      </c>
    </row>
    <row r="67" spans="1:21" x14ac:dyDescent="0.35">
      <c r="A67" s="118" t="str">
        <f>'Area 1'!A13</f>
        <v>Open space</v>
      </c>
      <c r="B67" s="120">
        <f>'Area 1'!$F13</f>
        <v>0.08</v>
      </c>
      <c r="C67" s="120">
        <f>'Area 2'!$F13</f>
        <v>0.08</v>
      </c>
      <c r="D67" s="120">
        <f>'Area 3'!$F13</f>
        <v>0.08</v>
      </c>
      <c r="E67" s="120">
        <f>'Area 4'!$F13</f>
        <v>0.08</v>
      </c>
      <c r="F67" s="120">
        <f>'Area 5'!$F13</f>
        <v>0.08</v>
      </c>
      <c r="G67" s="120">
        <f>'Area 6'!$F13</f>
        <v>0.08</v>
      </c>
      <c r="H67" s="120">
        <f>'Area 7'!$F13</f>
        <v>0.08</v>
      </c>
      <c r="I67" s="120">
        <f>'Area 8'!$F13</f>
        <v>0.08</v>
      </c>
      <c r="J67" s="120">
        <f>'Area 9'!$F13</f>
        <v>0.08</v>
      </c>
      <c r="K67" s="120">
        <f>'Area 10'!$F13</f>
        <v>0.08</v>
      </c>
      <c r="L67" s="119" t="str">
        <f>IF(B67&lt;&gt;'Area 1'!$D$116,"changed"," ")</f>
        <v xml:space="preserve"> </v>
      </c>
      <c r="M67" s="119" t="str">
        <f>IF(C67&lt;&gt;'Area 2'!$D$116,"changed"," ")</f>
        <v xml:space="preserve"> </v>
      </c>
      <c r="N67" s="119" t="str">
        <f>IF(D67&lt;&gt;'Area 3'!$D$116,"changed"," ")</f>
        <v xml:space="preserve"> </v>
      </c>
      <c r="O67" s="119" t="str">
        <f>IF(E67&lt;&gt;'Area 4'!$D$116,"changed"," ")</f>
        <v xml:space="preserve"> </v>
      </c>
      <c r="P67" s="119" t="str">
        <f>IF(F67&lt;&gt;'Area 5'!$D$116,"changed"," ")</f>
        <v xml:space="preserve"> </v>
      </c>
      <c r="Q67" s="119" t="str">
        <f>IF(G67&lt;&gt;'Area 6'!$D$116,"changed"," ")</f>
        <v xml:space="preserve"> </v>
      </c>
      <c r="R67" s="119" t="str">
        <f>IF(H67&lt;&gt;'Area 7'!$D$116,"changed"," ")</f>
        <v xml:space="preserve"> </v>
      </c>
      <c r="S67" s="119" t="str">
        <f>IF(I67&lt;&gt;'Area 8'!$D$116,"changed"," ")</f>
        <v xml:space="preserve"> </v>
      </c>
      <c r="T67" s="119" t="str">
        <f>IF(J67&lt;&gt;'Area 9'!$D$116,"changed"," ")</f>
        <v xml:space="preserve"> </v>
      </c>
      <c r="U67" s="119" t="str">
        <f>IF(K67&lt;&gt;'Area 10'!$D$116,"changed"," ")</f>
        <v xml:space="preserve"> </v>
      </c>
    </row>
    <row r="68" spans="1:21" x14ac:dyDescent="0.35">
      <c r="A68" s="118" t="str">
        <f>'Area 1'!A14</f>
        <v>Residential</v>
      </c>
      <c r="B68" s="120">
        <f>'Area 1'!$F14</f>
        <v>0.27</v>
      </c>
      <c r="C68" s="120">
        <f>'Area 2'!$F14</f>
        <v>0.27</v>
      </c>
      <c r="D68" s="120">
        <f>'Area 3'!$F14</f>
        <v>0.27</v>
      </c>
      <c r="E68" s="120">
        <f>'Area 4'!$F14</f>
        <v>0.27</v>
      </c>
      <c r="F68" s="120">
        <f>'Area 5'!$F14</f>
        <v>0.27</v>
      </c>
      <c r="G68" s="120">
        <f>'Area 6'!$F14</f>
        <v>0.27</v>
      </c>
      <c r="H68" s="120">
        <f>'Area 7'!$F14</f>
        <v>0.27</v>
      </c>
      <c r="I68" s="120">
        <f>'Area 8'!$F14</f>
        <v>0.27</v>
      </c>
      <c r="J68" s="120">
        <f>'Area 9'!$F14</f>
        <v>0.27</v>
      </c>
      <c r="K68" s="120">
        <f>'Area 10'!$F14</f>
        <v>0.27</v>
      </c>
      <c r="L68" s="119" t="str">
        <f>IF(B68&lt;&gt;'Area 1'!$D$117,"changed"," ")</f>
        <v xml:space="preserve"> </v>
      </c>
      <c r="M68" s="119" t="str">
        <f>IF(C68&lt;&gt;'Area 2'!$D$117,"changed"," ")</f>
        <v xml:space="preserve"> </v>
      </c>
      <c r="N68" s="119" t="str">
        <f>IF(D68&lt;&gt;'Area 3'!$D$117,"changed"," ")</f>
        <v xml:space="preserve"> </v>
      </c>
      <c r="O68" s="119" t="str">
        <f>IF(E68&lt;&gt;'Area 4'!$D$117,"changed"," ")</f>
        <v xml:space="preserve"> </v>
      </c>
      <c r="P68" s="119" t="str">
        <f>IF(F68&lt;&gt;'Area 5'!$D$117,"changed"," ")</f>
        <v xml:space="preserve"> </v>
      </c>
      <c r="Q68" s="119" t="str">
        <f>IF(G68&lt;&gt;'Area 6'!$D$117,"changed"," ")</f>
        <v xml:space="preserve"> </v>
      </c>
      <c r="R68" s="119" t="str">
        <f>IF(H68&lt;&gt;'Area 7'!$D$117,"changed"," ")</f>
        <v xml:space="preserve"> </v>
      </c>
      <c r="S68" s="119" t="str">
        <f>IF(I68&lt;&gt;'Area 8'!$D$117,"changed"," ")</f>
        <v xml:space="preserve"> </v>
      </c>
      <c r="T68" s="119" t="str">
        <f>IF(J68&lt;&gt;'Area 9'!$D$117,"changed"," ")</f>
        <v xml:space="preserve"> </v>
      </c>
      <c r="U68" s="119" t="str">
        <f>IF(K68&lt;&gt;'Area 10'!$D$117,"changed"," ")</f>
        <v xml:space="preserve"> </v>
      </c>
    </row>
    <row r="69" spans="1:21" x14ac:dyDescent="0.35">
      <c r="A69" s="118" t="str">
        <f>'Area 1'!A15</f>
        <v>Park</v>
      </c>
      <c r="B69" s="120">
        <f>'Area 1'!$F15</f>
        <v>0.08</v>
      </c>
      <c r="C69" s="120">
        <f>'Area 2'!$F15</f>
        <v>0.08</v>
      </c>
      <c r="D69" s="120">
        <f>'Area 3'!$F15</f>
        <v>0.08</v>
      </c>
      <c r="E69" s="120">
        <f>'Area 4'!$F15</f>
        <v>0.08</v>
      </c>
      <c r="F69" s="120">
        <f>'Area 5'!$F15</f>
        <v>0.08</v>
      </c>
      <c r="G69" s="120">
        <f>'Area 6'!$F15</f>
        <v>0.08</v>
      </c>
      <c r="H69" s="120">
        <f>'Area 7'!$F15</f>
        <v>0.08</v>
      </c>
      <c r="I69" s="120">
        <f>'Area 8'!$F15</f>
        <v>0.08</v>
      </c>
      <c r="J69" s="120">
        <f>'Area 9'!$F15</f>
        <v>0.08</v>
      </c>
      <c r="K69" s="120">
        <f>'Area 10'!$F15</f>
        <v>0.08</v>
      </c>
      <c r="L69" s="119" t="str">
        <f>IF(B69&lt;&gt;'Area 1'!$D$118,"changed"," ")</f>
        <v xml:space="preserve"> </v>
      </c>
      <c r="M69" s="119" t="str">
        <f>IF(C69&lt;&gt;'Area 2'!$D$118,"changed"," ")</f>
        <v xml:space="preserve"> </v>
      </c>
      <c r="N69" s="119" t="str">
        <f>IF(D69&lt;&gt;'Area 3'!$D$118,"changed"," ")</f>
        <v xml:space="preserve"> </v>
      </c>
      <c r="O69" s="119" t="str">
        <f>IF(E69&lt;&gt;'Area 4'!$D$118,"changed"," ")</f>
        <v xml:space="preserve"> </v>
      </c>
      <c r="P69" s="119" t="str">
        <f>IF(F69&lt;&gt;'Area 5'!$D$118,"changed"," ")</f>
        <v xml:space="preserve"> </v>
      </c>
      <c r="Q69" s="119" t="str">
        <f>IF(G69&lt;&gt;'Area 6'!$D$118,"changed"," ")</f>
        <v xml:space="preserve"> </v>
      </c>
      <c r="R69" s="119" t="str">
        <f>IF(H69&lt;&gt;'Area 7'!$D$118,"changed"," ")</f>
        <v xml:space="preserve"> </v>
      </c>
      <c r="S69" s="119" t="str">
        <f>IF(I69&lt;&gt;'Area 8'!$D$118,"changed"," ")</f>
        <v xml:space="preserve"> </v>
      </c>
      <c r="T69" s="119" t="str">
        <f>IF(J69&lt;&gt;'Area 9'!$D$118,"changed"," ")</f>
        <v xml:space="preserve"> </v>
      </c>
      <c r="U69" s="119" t="str">
        <f>IF(K69&lt;&gt;'Area 10'!$D$118,"changed"," ")</f>
        <v xml:space="preserve"> </v>
      </c>
    </row>
    <row r="70" spans="1:21" x14ac:dyDescent="0.35">
      <c r="A70" s="118" t="str">
        <f>'Area 1'!A16</f>
        <v>Agriculture</v>
      </c>
      <c r="B70" s="120">
        <f>'Area 1'!$F16</f>
        <v>0.11</v>
      </c>
      <c r="C70" s="120">
        <f>'Area 2'!$F16</f>
        <v>0.11</v>
      </c>
      <c r="D70" s="120">
        <f>'Area 3'!$F16</f>
        <v>0.11</v>
      </c>
      <c r="E70" s="120">
        <f>'Area 4'!$F16</f>
        <v>0.11</v>
      </c>
      <c r="F70" s="120">
        <f>'Area 5'!$F16</f>
        <v>0.11</v>
      </c>
      <c r="G70" s="120">
        <f>'Area 6'!$F16</f>
        <v>0.11</v>
      </c>
      <c r="H70" s="120">
        <f>'Area 7'!$F16</f>
        <v>0.11</v>
      </c>
      <c r="I70" s="120">
        <f>'Area 8'!$F16</f>
        <v>0.11</v>
      </c>
      <c r="J70" s="120">
        <f>'Area 9'!$F16</f>
        <v>0.11</v>
      </c>
      <c r="K70" s="120">
        <f>'Area 10'!$F16</f>
        <v>0.11</v>
      </c>
      <c r="L70" s="119" t="str">
        <f>IF(B70&lt;&gt;'Area 1'!$D$119,"changed"," ")</f>
        <v xml:space="preserve"> </v>
      </c>
      <c r="M70" s="119" t="str">
        <f>IF(C70&lt;&gt;'Area 2'!$D$119,"changed"," ")</f>
        <v xml:space="preserve"> </v>
      </c>
      <c r="N70" s="119" t="str">
        <f>IF(D70&lt;&gt;'Area 3'!$D$119,"changed"," ")</f>
        <v xml:space="preserve"> </v>
      </c>
      <c r="O70" s="119" t="str">
        <f>IF(E70&lt;&gt;'Area 4'!$D$119,"changed"," ")</f>
        <v xml:space="preserve"> </v>
      </c>
      <c r="P70" s="119" t="str">
        <f>IF(F70&lt;&gt;'Area 5'!$D$119,"changed"," ")</f>
        <v xml:space="preserve"> </v>
      </c>
      <c r="Q70" s="119" t="str">
        <f>IF(G70&lt;&gt;'Area 6'!$D$119,"changed"," ")</f>
        <v xml:space="preserve"> </v>
      </c>
      <c r="R70" s="119" t="str">
        <f>IF(H70&lt;&gt;'Area 7'!$D$119,"changed"," ")</f>
        <v xml:space="preserve"> </v>
      </c>
      <c r="S70" s="119" t="str">
        <f>IF(I70&lt;&gt;'Area 8'!$D$119,"changed"," ")</f>
        <v xml:space="preserve"> </v>
      </c>
      <c r="T70" s="119" t="str">
        <f>IF(J70&lt;&gt;'Area 9'!$D$119,"changed"," ")</f>
        <v xml:space="preserve"> </v>
      </c>
      <c r="U70" s="119" t="str">
        <f>IF(K70&lt;&gt;'Area 10'!$D$119,"changed"," ")</f>
        <v xml:space="preserve"> </v>
      </c>
    </row>
    <row r="71" spans="1:21" x14ac:dyDescent="0.35">
      <c r="A71" s="118" t="str">
        <f>'Area 1'!A17</f>
        <v>Transportation</v>
      </c>
      <c r="B71" s="120">
        <f>'Area 1'!$F17</f>
        <v>0.8</v>
      </c>
      <c r="C71" s="120">
        <f>'Area 2'!$F17</f>
        <v>0.8</v>
      </c>
      <c r="D71" s="120">
        <f>'Area 3'!$F17</f>
        <v>0.8</v>
      </c>
      <c r="E71" s="120">
        <f>'Area 4'!$F17</f>
        <v>0.8</v>
      </c>
      <c r="F71" s="120">
        <f>'Area 5'!$F17</f>
        <v>0.8</v>
      </c>
      <c r="G71" s="120">
        <f>'Area 6'!$F17</f>
        <v>0.8</v>
      </c>
      <c r="H71" s="120">
        <f>'Area 7'!$F17</f>
        <v>0.8</v>
      </c>
      <c r="I71" s="120">
        <f>'Area 8'!$F17</f>
        <v>0.8</v>
      </c>
      <c r="J71" s="120">
        <f>'Area 9'!$F17</f>
        <v>0.8</v>
      </c>
      <c r="K71" s="120">
        <f>'Area 10'!$F17</f>
        <v>0.8</v>
      </c>
      <c r="L71" s="119" t="str">
        <f>IF(B71&lt;&gt;'Area 1'!$D$120,"changed"," ")</f>
        <v xml:space="preserve"> </v>
      </c>
      <c r="M71" s="119" t="str">
        <f>IF(C71&lt;&gt;'Area 2'!$D$120,"changed"," ")</f>
        <v xml:space="preserve"> </v>
      </c>
      <c r="N71" s="119" t="str">
        <f>IF(D71&lt;&gt;'Area 3'!$D$120,"changed"," ")</f>
        <v xml:space="preserve"> </v>
      </c>
      <c r="O71" s="119" t="str">
        <f>IF(E71&lt;&gt;'Area 4'!$D$120,"changed"," ")</f>
        <v xml:space="preserve"> </v>
      </c>
      <c r="P71" s="119" t="str">
        <f>IF(F71&lt;&gt;'Area 5'!$D$120,"changed"," ")</f>
        <v xml:space="preserve"> </v>
      </c>
      <c r="Q71" s="119" t="str">
        <f>IF(G71&lt;&gt;'Area 6'!$D$120,"changed"," ")</f>
        <v xml:space="preserve"> </v>
      </c>
      <c r="R71" s="119" t="str">
        <f>IF(H71&lt;&gt;'Area 7'!$D$120,"changed"," ")</f>
        <v xml:space="preserve"> </v>
      </c>
      <c r="S71" s="119" t="str">
        <f>IF(I71&lt;&gt;'Area 8'!$D$120,"changed"," ")</f>
        <v xml:space="preserve"> </v>
      </c>
      <c r="T71" s="119" t="str">
        <f>IF(J71&lt;&gt;'Area 9'!$D$120,"changed"," ")</f>
        <v xml:space="preserve"> </v>
      </c>
      <c r="U71" s="119" t="str">
        <f>IF(K71&lt;&gt;'Area 10'!$D$120,"changed"," ")</f>
        <v xml:space="preserve"> </v>
      </c>
    </row>
    <row r="72" spans="1:21" x14ac:dyDescent="0.35">
      <c r="A72" s="118" t="str">
        <f>'Area 1'!A18</f>
        <v>Water</v>
      </c>
      <c r="B72" s="120">
        <f>'Area 1'!$F18</f>
        <v>0</v>
      </c>
      <c r="C72" s="120">
        <f>'Area 2'!$F18</f>
        <v>0</v>
      </c>
      <c r="D72" s="120">
        <f>'Area 3'!$F18</f>
        <v>0</v>
      </c>
      <c r="E72" s="120">
        <f>'Area 4'!$F18</f>
        <v>0</v>
      </c>
      <c r="F72" s="120">
        <f>'Area 5'!$F18</f>
        <v>0</v>
      </c>
      <c r="G72" s="120">
        <f>'Area 6'!$F18</f>
        <v>0</v>
      </c>
      <c r="H72" s="120">
        <f>'Area 7'!$F18</f>
        <v>0</v>
      </c>
      <c r="I72" s="120">
        <f>'Area 8'!$F18</f>
        <v>0</v>
      </c>
      <c r="J72" s="120">
        <f>'Area 9'!$F18</f>
        <v>0</v>
      </c>
      <c r="K72" s="120">
        <f>'Area 10'!$F18</f>
        <v>0</v>
      </c>
      <c r="L72" s="119" t="str">
        <f>IF(B72&lt;&gt;'Area 1'!$D$121,"changed"," ")</f>
        <v xml:space="preserve"> </v>
      </c>
      <c r="M72" s="119" t="str">
        <f>IF(C72&lt;&gt;'Area 2'!$D$121,"changed"," ")</f>
        <v xml:space="preserve"> </v>
      </c>
      <c r="N72" s="119" t="str">
        <f>IF(D72&lt;&gt;'Area 3'!$D$121,"changed"," ")</f>
        <v xml:space="preserve"> </v>
      </c>
      <c r="O72" s="119" t="str">
        <f>IF(E72&lt;&gt;'Area 4'!$D$121,"changed"," ")</f>
        <v xml:space="preserve"> </v>
      </c>
      <c r="P72" s="119" t="str">
        <f>IF(F72&lt;&gt;'Area 5'!$D$121,"changed"," ")</f>
        <v xml:space="preserve"> </v>
      </c>
      <c r="Q72" s="119" t="str">
        <f>IF(G72&lt;&gt;'Area 6'!$D$121,"changed"," ")</f>
        <v xml:space="preserve"> </v>
      </c>
      <c r="R72" s="119" t="str">
        <f>IF(H72&lt;&gt;'Area 7'!$D$121,"changed"," ")</f>
        <v xml:space="preserve"> </v>
      </c>
      <c r="S72" s="119" t="str">
        <f>IF(I72&lt;&gt;'Area 8'!$D$121,"changed"," ")</f>
        <v xml:space="preserve"> </v>
      </c>
      <c r="T72" s="119" t="str">
        <f>IF(J72&lt;&gt;'Area 9'!$D$121,"changed"," ")</f>
        <v xml:space="preserve"> </v>
      </c>
      <c r="U72" s="119" t="str">
        <f>IF(K72&lt;&gt;'Area 10'!$D$121,"changed"," ")</f>
        <v xml:space="preserve"> </v>
      </c>
    </row>
    <row r="73" spans="1:21" ht="23.5" x14ac:dyDescent="0.55000000000000004">
      <c r="A73" s="109" t="s">
        <v>133</v>
      </c>
      <c r="B73" s="118"/>
      <c r="C73" s="118"/>
      <c r="D73" s="118"/>
      <c r="E73" s="118"/>
      <c r="F73" s="118"/>
      <c r="G73" s="118"/>
      <c r="H73" s="118"/>
      <c r="I73" s="118"/>
      <c r="J73" s="118"/>
      <c r="K73" s="118"/>
      <c r="L73" s="118"/>
      <c r="M73" s="118"/>
      <c r="N73" s="118"/>
      <c r="O73" s="118"/>
      <c r="P73" s="118"/>
      <c r="Q73" s="118"/>
      <c r="R73" s="118"/>
      <c r="S73" s="118"/>
      <c r="T73" s="118"/>
      <c r="U73" s="118"/>
    </row>
    <row r="74" spans="1:21" x14ac:dyDescent="0.35">
      <c r="A74" s="113" t="s">
        <v>42</v>
      </c>
      <c r="B74" s="111" t="s">
        <v>109</v>
      </c>
      <c r="C74" s="111" t="s">
        <v>110</v>
      </c>
      <c r="D74" s="111" t="s">
        <v>111</v>
      </c>
      <c r="E74" s="111" t="s">
        <v>112</v>
      </c>
      <c r="F74" s="111" t="s">
        <v>113</v>
      </c>
      <c r="G74" s="111" t="s">
        <v>114</v>
      </c>
      <c r="H74" s="111" t="s">
        <v>115</v>
      </c>
      <c r="I74" s="111" t="s">
        <v>116</v>
      </c>
      <c r="J74" s="111" t="s">
        <v>117</v>
      </c>
      <c r="K74" s="111" t="s">
        <v>118</v>
      </c>
      <c r="L74" s="111" t="s">
        <v>120</v>
      </c>
      <c r="M74" s="113" t="s">
        <v>121</v>
      </c>
      <c r="N74" s="111" t="s">
        <v>122</v>
      </c>
      <c r="O74" s="113" t="s">
        <v>123</v>
      </c>
      <c r="P74" s="111" t="s">
        <v>124</v>
      </c>
      <c r="Q74" s="113" t="s">
        <v>125</v>
      </c>
      <c r="R74" s="111" t="s">
        <v>126</v>
      </c>
      <c r="S74" s="113" t="s">
        <v>127</v>
      </c>
      <c r="T74" s="111" t="s">
        <v>128</v>
      </c>
      <c r="U74" s="111" t="s">
        <v>129</v>
      </c>
    </row>
    <row r="75" spans="1:21" x14ac:dyDescent="0.35">
      <c r="A75" s="121" t="s">
        <v>38</v>
      </c>
      <c r="B75" s="117">
        <f>'Area 1'!$B$66</f>
        <v>0.44</v>
      </c>
      <c r="C75" s="117">
        <f>'Area 2'!$B$66</f>
        <v>0.44</v>
      </c>
      <c r="D75" s="117">
        <f>'Area 3'!$B$66</f>
        <v>0.44</v>
      </c>
      <c r="E75" s="117">
        <f>'Area 4'!$B$66</f>
        <v>0.44</v>
      </c>
      <c r="F75" s="117">
        <f>'Area 5'!$B$66</f>
        <v>0.44</v>
      </c>
      <c r="G75" s="117">
        <f>'Area 6'!$B$66</f>
        <v>0.44</v>
      </c>
      <c r="H75" s="117">
        <f>'Area 7'!$B$66</f>
        <v>0.44</v>
      </c>
      <c r="I75" s="117">
        <f>'Area 8'!$B$66</f>
        <v>0.44</v>
      </c>
      <c r="J75" s="117">
        <f>'Area 9'!$B$66</f>
        <v>0.44</v>
      </c>
      <c r="K75" s="117">
        <f>'Area 10'!$B$66</f>
        <v>0.44</v>
      </c>
      <c r="L75" s="119" t="str">
        <f>IF(B75&lt;&gt;'Area 1'!$B$100,"changed"," ")</f>
        <v xml:space="preserve"> </v>
      </c>
      <c r="M75" s="119" t="str">
        <f>IF(C75&lt;&gt;'Area 2'!$B$100,"changed"," ")</f>
        <v xml:space="preserve"> </v>
      </c>
      <c r="N75" s="119" t="str">
        <f>IF(D75&lt;&gt;'Area 3'!$B$100,"changed"," ")</f>
        <v xml:space="preserve"> </v>
      </c>
      <c r="O75" s="119" t="str">
        <f>IF(E75&lt;&gt;'Area 4'!$B$100,"changed"," ")</f>
        <v xml:space="preserve"> </v>
      </c>
      <c r="P75" s="119" t="str">
        <f>IF(F75&lt;&gt;'Area 5'!$B$100,"changed"," ")</f>
        <v xml:space="preserve"> </v>
      </c>
      <c r="Q75" s="119" t="str">
        <f>IF(G75&lt;&gt;'Area 6'!$B$100,"changed"," ")</f>
        <v xml:space="preserve"> </v>
      </c>
      <c r="R75" s="119" t="str">
        <f>IF(H75&lt;&gt;'Area 7'!$B$100,"changed"," ")</f>
        <v xml:space="preserve"> </v>
      </c>
      <c r="S75" s="119" t="str">
        <f>IF(I75&lt;&gt;'Area 8'!$B$100,"changed"," ")</f>
        <v xml:space="preserve"> </v>
      </c>
      <c r="T75" s="119" t="str">
        <f>IF(J75&lt;&gt;'Area 9'!$B$100,"changed"," ")</f>
        <v xml:space="preserve"> </v>
      </c>
      <c r="U75" s="119" t="str">
        <f>IF(K75&lt;&gt;'Area 10'!$B$100,"changed"," ")</f>
        <v xml:space="preserve"> </v>
      </c>
    </row>
    <row r="76" spans="1:21" ht="29" x14ac:dyDescent="0.35">
      <c r="A76" s="122" t="s">
        <v>46</v>
      </c>
      <c r="B76" s="117">
        <f>'Area 1'!$C$66</f>
        <v>0</v>
      </c>
      <c r="C76" s="117">
        <f>'Area 2'!$C$66</f>
        <v>0</v>
      </c>
      <c r="D76" s="117">
        <f>'Area 3'!$C$66</f>
        <v>0</v>
      </c>
      <c r="E76" s="117">
        <f>'Area 4'!$C$66</f>
        <v>0</v>
      </c>
      <c r="F76" s="117">
        <f>'Area 5'!$C$66</f>
        <v>0</v>
      </c>
      <c r="G76" s="117">
        <f>'Area 6'!$C$66</f>
        <v>0</v>
      </c>
      <c r="H76" s="117">
        <f>'Area 7'!$C$66</f>
        <v>0</v>
      </c>
      <c r="I76" s="117">
        <f>'Area 8'!$C$66</f>
        <v>0</v>
      </c>
      <c r="J76" s="117">
        <f>'Area 9'!$C$66</f>
        <v>0</v>
      </c>
      <c r="K76" s="117">
        <f>'Area 10'!$C$66</f>
        <v>0</v>
      </c>
      <c r="L76" s="119" t="str">
        <f>IF(B76&lt;&gt;'Area 1'!$B$101,"changed"," ")</f>
        <v xml:space="preserve"> </v>
      </c>
      <c r="M76" s="119" t="str">
        <f>IF(C76&lt;&gt;'Area 2'!$B$101,"changed"," ")</f>
        <v xml:space="preserve"> </v>
      </c>
      <c r="N76" s="119" t="str">
        <f>IF(D76&lt;&gt;'Area 3'!$B$101,"changed"," ")</f>
        <v xml:space="preserve"> </v>
      </c>
      <c r="O76" s="119" t="str">
        <f>IF(E76&lt;&gt;'Area 4'!$B$101,"changed"," ")</f>
        <v xml:space="preserve"> </v>
      </c>
      <c r="P76" s="119" t="str">
        <f>IF(F76&lt;&gt;'Area 5'!$B$101,"changed"," ")</f>
        <v xml:space="preserve"> </v>
      </c>
      <c r="Q76" s="119" t="str">
        <f>IF(G76&lt;&gt;'Area 6'!$B$101,"changed"," ")</f>
        <v xml:space="preserve"> </v>
      </c>
      <c r="R76" s="119" t="str">
        <f>IF(H76&lt;&gt;'Area 7'!$B$101,"changed"," ")</f>
        <v xml:space="preserve"> </v>
      </c>
      <c r="S76" s="119" t="str">
        <f>IF(I76&lt;&gt;'Area 8'!$B$101,"changed"," ")</f>
        <v xml:space="preserve"> </v>
      </c>
      <c r="T76" s="119" t="str">
        <f>IF(J76&lt;&gt;'Area 9'!$B$101,"changed"," ")</f>
        <v xml:space="preserve"> </v>
      </c>
      <c r="U76" s="119" t="str">
        <f>IF(K76&lt;&gt;'Area 10'!$B$101,"changed"," ")</f>
        <v xml:space="preserve"> </v>
      </c>
    </row>
    <row r="77" spans="1:21" x14ac:dyDescent="0.35">
      <c r="A77" s="13" t="s">
        <v>24</v>
      </c>
      <c r="B77" s="117">
        <f>'Area 1'!$D$66</f>
        <v>0</v>
      </c>
      <c r="C77" s="117">
        <f>'Area 2'!$D$66</f>
        <v>0</v>
      </c>
      <c r="D77" s="117">
        <f>'Area 3'!$D$66</f>
        <v>0</v>
      </c>
      <c r="E77" s="117">
        <f>'Area 4'!$D$66</f>
        <v>0</v>
      </c>
      <c r="F77" s="117">
        <f>'Area 5'!$D$66</f>
        <v>0</v>
      </c>
      <c r="G77" s="117">
        <f>'Area 6'!$D$66</f>
        <v>0</v>
      </c>
      <c r="H77" s="117">
        <f>'Area 7'!$D$66</f>
        <v>0</v>
      </c>
      <c r="I77" s="117">
        <f>'Area 8'!$D$66</f>
        <v>0</v>
      </c>
      <c r="J77" s="117">
        <f>'Area 9'!$D$66</f>
        <v>0</v>
      </c>
      <c r="K77" s="117">
        <f>'Area 10'!$D$66</f>
        <v>0</v>
      </c>
      <c r="L77" s="119" t="str">
        <f>IF(B77&lt;&gt;'Area 1'!$B$102,"changed"," ")</f>
        <v xml:space="preserve"> </v>
      </c>
      <c r="M77" s="119" t="str">
        <f>IF(C77&lt;&gt;'Area 2'!$B$102,"changed"," ")</f>
        <v xml:space="preserve"> </v>
      </c>
      <c r="N77" s="119" t="str">
        <f>IF(D77&lt;&gt;'Area 3'!$B$102,"changed"," ")</f>
        <v xml:space="preserve"> </v>
      </c>
      <c r="O77" s="119" t="str">
        <f>IF(E77&lt;&gt;'Area 4'!$B$102,"changed"," ")</f>
        <v xml:space="preserve"> </v>
      </c>
      <c r="P77" s="119" t="str">
        <f>IF(F77&lt;&gt;'Area 5'!$B$102,"changed"," ")</f>
        <v xml:space="preserve"> </v>
      </c>
      <c r="Q77" s="119" t="str">
        <f>IF(G77&lt;&gt;'Area 6'!$B$102,"changed"," ")</f>
        <v xml:space="preserve"> </v>
      </c>
      <c r="R77" s="119" t="str">
        <f>IF(H77&lt;&gt;'Area 7'!$B$102,"changed"," ")</f>
        <v xml:space="preserve"> </v>
      </c>
      <c r="S77" s="119" t="str">
        <f>IF(I77&lt;&gt;'Area 8'!$B$102,"changed"," ")</f>
        <v xml:space="preserve"> </v>
      </c>
      <c r="T77" s="119" t="str">
        <f>IF(J77&lt;&gt;'Area 9'!$B$102,"changed"," ")</f>
        <v xml:space="preserve"> </v>
      </c>
      <c r="U77" s="119" t="str">
        <f>IF(K77&lt;&gt;'Area 10'!$B$102,"changed"," ")</f>
        <v xml:space="preserve"> </v>
      </c>
    </row>
    <row r="78" spans="1:21" x14ac:dyDescent="0.35">
      <c r="A78" s="121" t="s">
        <v>25</v>
      </c>
      <c r="B78" s="117">
        <f>'Area 1'!$E$66</f>
        <v>0</v>
      </c>
      <c r="C78" s="117">
        <f>'Area 2'!$E$66</f>
        <v>0</v>
      </c>
      <c r="D78" s="117">
        <f>'Area 3'!$E$66</f>
        <v>0</v>
      </c>
      <c r="E78" s="117">
        <f>'Area 4'!$E$66</f>
        <v>0</v>
      </c>
      <c r="F78" s="117">
        <f>'Area 5'!$E$66</f>
        <v>0</v>
      </c>
      <c r="G78" s="117">
        <f>'Area 6'!$E$66</f>
        <v>0</v>
      </c>
      <c r="H78" s="117">
        <f>'Area 7'!$E$66</f>
        <v>0</v>
      </c>
      <c r="I78" s="117">
        <f>'Area 8'!$E$66</f>
        <v>0</v>
      </c>
      <c r="J78" s="117">
        <f>'Area 9'!$E$66</f>
        <v>0</v>
      </c>
      <c r="K78" s="117">
        <f>'Area 10'!$E$66</f>
        <v>0</v>
      </c>
      <c r="L78" s="119" t="str">
        <f>IF(B78&lt;&gt;'Area 1'!$B$103,"changed"," ")</f>
        <v xml:space="preserve"> </v>
      </c>
      <c r="M78" s="119" t="str">
        <f>IF(C78&lt;&gt;'Area 2'!$B$103,"changed"," ")</f>
        <v xml:space="preserve"> </v>
      </c>
      <c r="N78" s="119" t="str">
        <f>IF(D78&lt;&gt;'Area 3'!$B$103,"changed"," ")</f>
        <v xml:space="preserve"> </v>
      </c>
      <c r="O78" s="119" t="str">
        <f>IF(E78&lt;&gt;'Area 4'!$B$103,"changed"," ")</f>
        <v xml:space="preserve"> </v>
      </c>
      <c r="P78" s="119" t="str">
        <f>IF(F78&lt;&gt;'Area 5'!$B$103,"changed"," ")</f>
        <v xml:space="preserve"> </v>
      </c>
      <c r="Q78" s="119" t="str">
        <f>IF(G78&lt;&gt;'Area 6'!$B$103,"changed"," ")</f>
        <v xml:space="preserve"> </v>
      </c>
      <c r="R78" s="119" t="str">
        <f>IF(H78&lt;&gt;'Area 7'!$B$103,"changed"," ")</f>
        <v xml:space="preserve"> </v>
      </c>
      <c r="S78" s="119" t="str">
        <f>IF(I78&lt;&gt;'Area 8'!$B$103,"changed"," ")</f>
        <v xml:space="preserve"> </v>
      </c>
      <c r="T78" s="119" t="str">
        <f>IF(J78&lt;&gt;'Area 9'!$B$103,"changed"," ")</f>
        <v xml:space="preserve"> </v>
      </c>
      <c r="U78" s="119" t="str">
        <f>IF(K78&lt;&gt;'Area 10'!$B$103,"changed"," ")</f>
        <v xml:space="preserve"> </v>
      </c>
    </row>
    <row r="79" spans="1:21" x14ac:dyDescent="0.35">
      <c r="A79" s="121" t="s">
        <v>40</v>
      </c>
      <c r="B79" s="117">
        <f>'Area 1'!$F$66</f>
        <v>0.45</v>
      </c>
      <c r="C79" s="117">
        <f>'Area 2'!$F$66</f>
        <v>0.45</v>
      </c>
      <c r="D79" s="117">
        <f>'Area 3'!$F$66</f>
        <v>0.45</v>
      </c>
      <c r="E79" s="117">
        <f>'Area 4'!$F$66</f>
        <v>0.45</v>
      </c>
      <c r="F79" s="117">
        <f>'Area 5'!$F$66</f>
        <v>0.45</v>
      </c>
      <c r="G79" s="117">
        <f>'Area 6'!$F$66</f>
        <v>0.45</v>
      </c>
      <c r="H79" s="117">
        <f>'Area 7'!$F$66</f>
        <v>0.45</v>
      </c>
      <c r="I79" s="117">
        <f>'Area 8'!$F$66</f>
        <v>0.45</v>
      </c>
      <c r="J79" s="117">
        <f>'Area 9'!$F$66</f>
        <v>0.45</v>
      </c>
      <c r="K79" s="117">
        <f>'Area 10'!$F$66</f>
        <v>0.45</v>
      </c>
      <c r="L79" s="119" t="str">
        <f>IF(B79&lt;&gt;'Area 1'!$B$104,"changed"," ")</f>
        <v xml:space="preserve"> </v>
      </c>
      <c r="M79" s="119" t="str">
        <f>IF(C79&lt;&gt;'Area 2'!$B$104,"changed"," ")</f>
        <v xml:space="preserve"> </v>
      </c>
      <c r="N79" s="119" t="str">
        <f>IF(D79&lt;&gt;'Area 3'!$B$104,"changed"," ")</f>
        <v xml:space="preserve"> </v>
      </c>
      <c r="O79" s="119" t="str">
        <f>IF(E79&lt;&gt;'Area 4'!$B$104,"changed"," ")</f>
        <v xml:space="preserve"> </v>
      </c>
      <c r="P79" s="119" t="str">
        <f>IF(F79&lt;&gt;'Area 5'!$B$104,"changed"," ")</f>
        <v xml:space="preserve"> </v>
      </c>
      <c r="Q79" s="119" t="str">
        <f>IF(G79&lt;&gt;'Area 6'!$B$104,"changed"," ")</f>
        <v xml:space="preserve"> </v>
      </c>
      <c r="R79" s="119" t="str">
        <f>IF(H79&lt;&gt;'Area 7'!$B$104,"changed"," ")</f>
        <v xml:space="preserve"> </v>
      </c>
      <c r="S79" s="119" t="str">
        <f>IF(I79&lt;&gt;'Area 8'!$B$104,"changed"," ")</f>
        <v xml:space="preserve"> </v>
      </c>
      <c r="T79" s="119" t="str">
        <f>IF(J79&lt;&gt;'Area 9'!$B$104,"changed"," ")</f>
        <v xml:space="preserve"> </v>
      </c>
      <c r="U79" s="119" t="str">
        <f>IF(K79&lt;&gt;'Area 10'!$B$104,"changed"," ")</f>
        <v xml:space="preserve"> </v>
      </c>
    </row>
    <row r="80" spans="1:21" x14ac:dyDescent="0.35">
      <c r="A80" s="121" t="s">
        <v>27</v>
      </c>
      <c r="B80" s="117">
        <f>'Area 1'!$G$66</f>
        <v>0.47</v>
      </c>
      <c r="C80" s="117">
        <f>'Area 2'!$G$66</f>
        <v>0.47</v>
      </c>
      <c r="D80" s="117">
        <f>'Area 3'!$G$66</f>
        <v>0.8</v>
      </c>
      <c r="E80" s="117">
        <f>'Area 4'!$G$66</f>
        <v>0.47</v>
      </c>
      <c r="F80" s="117">
        <f>'Area 5'!$G$66</f>
        <v>0.47</v>
      </c>
      <c r="G80" s="117">
        <f>'Area 6'!$G$66</f>
        <v>0.47</v>
      </c>
      <c r="H80" s="117">
        <f>'Area 7'!$G$66</f>
        <v>0.47</v>
      </c>
      <c r="I80" s="117">
        <f>'Area 8'!$G$66</f>
        <v>0.47</v>
      </c>
      <c r="J80" s="117">
        <f>'Area 9'!$G$66</f>
        <v>0.47</v>
      </c>
      <c r="K80" s="117">
        <f>'Area 10'!$G$66</f>
        <v>0.47</v>
      </c>
      <c r="L80" s="119" t="str">
        <f>IF(B80&lt;&gt;'Area 1'!$B$105,"changed"," ")</f>
        <v xml:space="preserve"> </v>
      </c>
      <c r="M80" s="119" t="str">
        <f>IF(C80&lt;&gt;'Area 2'!$B$105,"changed"," ")</f>
        <v xml:space="preserve"> </v>
      </c>
      <c r="N80" s="119" t="str">
        <f>IF(D80&lt;&gt;'Area 3'!$B$105,"changed"," ")</f>
        <v>changed</v>
      </c>
      <c r="O80" s="119" t="str">
        <f>IF(E80&lt;&gt;'Area 4'!$B$105,"changed"," ")</f>
        <v xml:space="preserve"> </v>
      </c>
      <c r="P80" s="119" t="str">
        <f>IF(F80&lt;&gt;'Area 5'!$B$105,"changed"," ")</f>
        <v xml:space="preserve"> </v>
      </c>
      <c r="Q80" s="119" t="str">
        <f>IF(G80&lt;&gt;'Area 6'!$B$105,"changed"," ")</f>
        <v xml:space="preserve"> </v>
      </c>
      <c r="R80" s="119" t="str">
        <f>IF(H80&lt;&gt;'Area 7'!$B$105,"changed"," ")</f>
        <v xml:space="preserve"> </v>
      </c>
      <c r="S80" s="119" t="str">
        <f>IF(I80&lt;&gt;'Area 8'!$B$105,"changed"," ")</f>
        <v xml:space="preserve"> </v>
      </c>
      <c r="T80" s="119" t="str">
        <f>IF(J80&lt;&gt;'Area 9'!$B$105,"changed"," ")</f>
        <v xml:space="preserve"> </v>
      </c>
      <c r="U80" s="119" t="str">
        <f>IF(K80&lt;&gt;'Area 10'!$B$105,"changed"," ")</f>
        <v xml:space="preserve"> </v>
      </c>
    </row>
    <row r="81" spans="1:21" x14ac:dyDescent="0.35">
      <c r="A81" s="121" t="s">
        <v>28</v>
      </c>
      <c r="B81" s="117">
        <f>'Area 1'!$H$66</f>
        <v>0.4</v>
      </c>
      <c r="C81" s="117">
        <f>'Area 2'!$H$66</f>
        <v>0.4</v>
      </c>
      <c r="D81" s="117">
        <f>'Area 3'!$H$66</f>
        <v>0.4</v>
      </c>
      <c r="E81" s="117">
        <f>'Area 4'!$H$66</f>
        <v>0.4</v>
      </c>
      <c r="F81" s="117">
        <f>'Area 5'!$H$66</f>
        <v>0.4</v>
      </c>
      <c r="G81" s="117">
        <f>'Area 6'!$H$66</f>
        <v>0.4</v>
      </c>
      <c r="H81" s="117">
        <f>'Area 7'!$H$66</f>
        <v>0.4</v>
      </c>
      <c r="I81" s="117">
        <f>'Area 8'!$H$66</f>
        <v>0.4</v>
      </c>
      <c r="J81" s="117">
        <f>'Area 9'!$H$66</f>
        <v>0.4</v>
      </c>
      <c r="K81" s="117">
        <f>'Area 10'!$H$66</f>
        <v>0.4</v>
      </c>
      <c r="L81" s="119" t="str">
        <f>IF(B81&lt;&gt;'Area 1'!$B$106,"changed"," ")</f>
        <v xml:space="preserve"> </v>
      </c>
      <c r="M81" s="119" t="str">
        <f>IF(C81&lt;&gt;'Area 2'!$B$106,"changed"," ")</f>
        <v xml:space="preserve"> </v>
      </c>
      <c r="N81" s="119" t="str">
        <f>IF(D81&lt;&gt;'Area 3'!$B$106,"changed"," ")</f>
        <v xml:space="preserve"> </v>
      </c>
      <c r="O81" s="119" t="str">
        <f>IF(E81&lt;&gt;'Area 4'!$B$106,"changed"," ")</f>
        <v xml:space="preserve"> </v>
      </c>
      <c r="P81" s="119" t="str">
        <f>IF(F81&lt;&gt;'Area 5'!$B$106,"changed"," ")</f>
        <v xml:space="preserve"> </v>
      </c>
      <c r="Q81" s="119" t="str">
        <f>IF(G81&lt;&gt;'Area 6'!$B$106,"changed"," ")</f>
        <v xml:space="preserve"> </v>
      </c>
      <c r="R81" s="119" t="str">
        <f>IF(H81&lt;&gt;'Area 7'!$B$106,"changed"," ")</f>
        <v xml:space="preserve"> </v>
      </c>
      <c r="S81" s="119" t="str">
        <f>IF(I81&lt;&gt;'Area 8'!$B$106,"changed"," ")</f>
        <v xml:space="preserve"> </v>
      </c>
      <c r="T81" s="119" t="str">
        <f>IF(J81&lt;&gt;'Area 9'!$B$106,"changed"," ")</f>
        <v xml:space="preserve"> </v>
      </c>
      <c r="U81" s="119" t="str">
        <f>IF(K81&lt;&gt;'Area 10'!$B$106,"changed"," ")</f>
        <v xml:space="preserve"> </v>
      </c>
    </row>
    <row r="82" spans="1:21" x14ac:dyDescent="0.35">
      <c r="A82" s="121" t="s">
        <v>29</v>
      </c>
      <c r="B82" s="117">
        <f>'Area 1'!$I$66</f>
        <v>0.5</v>
      </c>
      <c r="C82" s="117">
        <f>'Area 2'!$I$66</f>
        <v>0.5</v>
      </c>
      <c r="D82" s="117">
        <f>'Area 3'!$I$66</f>
        <v>0.5</v>
      </c>
      <c r="E82" s="117">
        <f>'Area 4'!$I$66</f>
        <v>0.5</v>
      </c>
      <c r="F82" s="117">
        <f>'Area 5'!$I$66</f>
        <v>0.5</v>
      </c>
      <c r="G82" s="117">
        <f>'Area 6'!$I$66</f>
        <v>0.5</v>
      </c>
      <c r="H82" s="117">
        <f>'Area 7'!$I$66</f>
        <v>0.5</v>
      </c>
      <c r="I82" s="117">
        <f>'Area 8'!$I$66</f>
        <v>0.5</v>
      </c>
      <c r="J82" s="117">
        <f>'Area 9'!$I$66</f>
        <v>0.5</v>
      </c>
      <c r="K82" s="117">
        <f>'Area 10'!$I$66</f>
        <v>0.5</v>
      </c>
      <c r="L82" s="119" t="str">
        <f>IF(B82&lt;&gt;'Area 1'!$B$107,"changed"," ")</f>
        <v xml:space="preserve"> </v>
      </c>
      <c r="M82" s="119" t="str">
        <f>IF(C82&lt;&gt;'Area 2'!$B$107,"changed"," ")</f>
        <v xml:space="preserve"> </v>
      </c>
      <c r="N82" s="119" t="str">
        <f>IF(D82&lt;&gt;'Area 3'!$B$107,"changed"," ")</f>
        <v xml:space="preserve"> </v>
      </c>
      <c r="O82" s="119" t="str">
        <f>IF(E82&lt;&gt;'Area 4'!$B$107,"changed"," ")</f>
        <v xml:space="preserve"> </v>
      </c>
      <c r="P82" s="119" t="str">
        <f>IF(F82&lt;&gt;'Area 5'!$B$107,"changed"," ")</f>
        <v xml:space="preserve"> </v>
      </c>
      <c r="Q82" s="119" t="str">
        <f>IF(G82&lt;&gt;'Area 6'!$B$107,"changed"," ")</f>
        <v xml:space="preserve"> </v>
      </c>
      <c r="R82" s="119" t="str">
        <f>IF(H82&lt;&gt;'Area 7'!$B$107,"changed"," ")</f>
        <v xml:space="preserve"> </v>
      </c>
      <c r="S82" s="119" t="str">
        <f>IF(I82&lt;&gt;'Area 8'!$B$107,"changed"," ")</f>
        <v xml:space="preserve"> </v>
      </c>
      <c r="T82" s="119" t="str">
        <f>IF(J82&lt;&gt;'Area 9'!$B$107,"changed"," ")</f>
        <v xml:space="preserve"> </v>
      </c>
      <c r="U82" s="119" t="str">
        <f>IF(K82&lt;&gt;'Area 10'!$B$107,"changed"," ")</f>
        <v xml:space="preserve"> </v>
      </c>
    </row>
    <row r="83" spans="1:21" x14ac:dyDescent="0.35">
      <c r="A83" s="121" t="s">
        <v>30</v>
      </c>
      <c r="B83" s="117">
        <f>'Area 1'!$J$66</f>
        <v>0.38</v>
      </c>
      <c r="C83" s="117">
        <f>'Area 2'!$J$66</f>
        <v>0.38</v>
      </c>
      <c r="D83" s="117">
        <f>'Area 3'!$J$66</f>
        <v>0.38</v>
      </c>
      <c r="E83" s="117">
        <f>'Area 4'!$J$66</f>
        <v>0.38</v>
      </c>
      <c r="F83" s="117">
        <f>'Area 5'!$J$66</f>
        <v>0.38</v>
      </c>
      <c r="G83" s="117">
        <f>'Area 6'!$J$66</f>
        <v>0.38</v>
      </c>
      <c r="H83" s="117">
        <f>'Area 7'!$J$66</f>
        <v>0.38</v>
      </c>
      <c r="I83" s="117">
        <f>'Area 8'!$J$66</f>
        <v>0.38</v>
      </c>
      <c r="J83" s="117">
        <f>'Area 9'!$J$66</f>
        <v>0.38</v>
      </c>
      <c r="K83" s="117">
        <f>'Area 10'!$J$66</f>
        <v>0.38</v>
      </c>
      <c r="L83" s="119" t="str">
        <f>IF(B83&lt;&gt;'Area 1'!$B$108,"changed"," ")</f>
        <v xml:space="preserve"> </v>
      </c>
      <c r="M83" s="119" t="str">
        <f>IF(C83&lt;&gt;'Area 2'!$B$108,"changed"," ")</f>
        <v xml:space="preserve"> </v>
      </c>
      <c r="N83" s="119" t="str">
        <f>IF(D83&lt;&gt;'Area 3'!$B$108,"changed"," ")</f>
        <v xml:space="preserve"> </v>
      </c>
      <c r="O83" s="119" t="str">
        <f>IF(E83&lt;&gt;'Area 4'!$B$108,"changed"," ")</f>
        <v xml:space="preserve"> </v>
      </c>
      <c r="P83" s="119" t="str">
        <f>IF(F83&lt;&gt;'Area 5'!$B$108,"changed"," ")</f>
        <v xml:space="preserve"> </v>
      </c>
      <c r="Q83" s="119" t="str">
        <f>IF(G83&lt;&gt;'Area 6'!$B$108,"changed"," ")</f>
        <v xml:space="preserve"> </v>
      </c>
      <c r="R83" s="119" t="str">
        <f>IF(H83&lt;&gt;'Area 7'!$B$108,"changed"," ")</f>
        <v xml:space="preserve"> </v>
      </c>
      <c r="S83" s="119" t="str">
        <f>IF(I83&lt;&gt;'Area 8'!$B$108,"changed"," ")</f>
        <v xml:space="preserve"> </v>
      </c>
      <c r="T83" s="119" t="str">
        <f>IF(J83&lt;&gt;'Area 9'!$B$108,"changed"," ")</f>
        <v xml:space="preserve"> </v>
      </c>
      <c r="U83" s="119" t="str">
        <f>IF(K83&lt;&gt;'Area 10'!$B$108,"changed"," ")</f>
        <v xml:space="preserve"> </v>
      </c>
    </row>
    <row r="84" spans="1:21" ht="47" x14ac:dyDescent="0.55000000000000004">
      <c r="A84" s="109" t="s">
        <v>134</v>
      </c>
      <c r="B84" s="118"/>
      <c r="C84" s="118"/>
      <c r="D84" s="118"/>
      <c r="E84" s="118"/>
      <c r="F84" s="118"/>
      <c r="G84" s="118"/>
      <c r="H84" s="118"/>
      <c r="I84" s="118"/>
      <c r="J84" s="118"/>
      <c r="K84" s="118"/>
      <c r="L84" s="118"/>
      <c r="M84" s="118"/>
      <c r="N84" s="118"/>
      <c r="O84" s="118"/>
      <c r="P84" s="118"/>
      <c r="Q84" s="118"/>
      <c r="R84" s="118"/>
      <c r="S84" s="118"/>
      <c r="T84" s="118"/>
      <c r="U84" s="118"/>
    </row>
    <row r="85" spans="1:21" x14ac:dyDescent="0.35">
      <c r="A85" s="113" t="s">
        <v>42</v>
      </c>
      <c r="B85" s="111" t="s">
        <v>109</v>
      </c>
      <c r="C85" s="111" t="s">
        <v>110</v>
      </c>
      <c r="D85" s="111" t="s">
        <v>111</v>
      </c>
      <c r="E85" s="111" t="s">
        <v>112</v>
      </c>
      <c r="F85" s="111" t="s">
        <v>113</v>
      </c>
      <c r="G85" s="111" t="s">
        <v>114</v>
      </c>
      <c r="H85" s="111" t="s">
        <v>115</v>
      </c>
      <c r="I85" s="111" t="s">
        <v>116</v>
      </c>
      <c r="J85" s="111" t="s">
        <v>117</v>
      </c>
      <c r="K85" s="111" t="s">
        <v>118</v>
      </c>
      <c r="L85" s="111" t="s">
        <v>120</v>
      </c>
      <c r="M85" s="113" t="s">
        <v>121</v>
      </c>
      <c r="N85" s="111" t="s">
        <v>122</v>
      </c>
      <c r="O85" s="113" t="s">
        <v>123</v>
      </c>
      <c r="P85" s="111" t="s">
        <v>124</v>
      </c>
      <c r="Q85" s="113" t="s">
        <v>125</v>
      </c>
      <c r="R85" s="111" t="s">
        <v>126</v>
      </c>
      <c r="S85" s="113" t="s">
        <v>127</v>
      </c>
      <c r="T85" s="111" t="s">
        <v>128</v>
      </c>
      <c r="U85" s="111" t="s">
        <v>129</v>
      </c>
    </row>
    <row r="86" spans="1:21" x14ac:dyDescent="0.35">
      <c r="A86" s="121" t="s">
        <v>38</v>
      </c>
      <c r="B86" s="117">
        <f>'Area 1'!$B$91</f>
        <v>0.85</v>
      </c>
      <c r="C86" s="117">
        <f>'Area 2'!$B$91</f>
        <v>0.85</v>
      </c>
      <c r="D86" s="117">
        <f>'Area 3'!$B$91</f>
        <v>0.85</v>
      </c>
      <c r="E86" s="117">
        <f>'Area 4'!$B$91</f>
        <v>0.85</v>
      </c>
      <c r="F86" s="117">
        <f>'Area 5'!$B$91</f>
        <v>0.85</v>
      </c>
      <c r="G86" s="117">
        <f>'Area 6'!$B$91</f>
        <v>0.85</v>
      </c>
      <c r="H86" s="117">
        <f>'Area 7'!$B$91</f>
        <v>0.85</v>
      </c>
      <c r="I86" s="117">
        <f>'Area 8'!$B$91</f>
        <v>0.85</v>
      </c>
      <c r="J86" s="117">
        <f>'Area 9'!$B$91</f>
        <v>0.85</v>
      </c>
      <c r="K86" s="117">
        <f>'Area 10'!$B$91</f>
        <v>0.85</v>
      </c>
      <c r="L86" s="119" t="str">
        <f>IF(B86&lt;&gt;'Area 1'!$C$100,"changed"," ")</f>
        <v xml:space="preserve"> </v>
      </c>
      <c r="M86" s="119" t="str">
        <f>IF(C86&lt;&gt;'Area 2'!$C$100,"changed"," ")</f>
        <v xml:space="preserve"> </v>
      </c>
      <c r="N86" s="119" t="str">
        <f>IF(D86&lt;&gt;'Area 3'!$C$100,"changed"," ")</f>
        <v xml:space="preserve"> </v>
      </c>
      <c r="O86" s="119" t="str">
        <f>IF(E86&lt;&gt;'Area 4'!$C$100,"changed"," ")</f>
        <v xml:space="preserve"> </v>
      </c>
      <c r="P86" s="119" t="str">
        <f>IF(F86&lt;&gt;'Area 5'!$C$100,"changed"," ")</f>
        <v xml:space="preserve"> </v>
      </c>
      <c r="Q86" s="119" t="str">
        <f>IF(G86&lt;&gt;'Area 6'!$C$100,"changed"," ")</f>
        <v xml:space="preserve"> </v>
      </c>
      <c r="R86" s="119" t="str">
        <f>IF(H86&lt;&gt;'Area 7'!$C$100,"changed"," ")</f>
        <v xml:space="preserve"> </v>
      </c>
      <c r="S86" s="119" t="str">
        <f>IF(I86&lt;&gt;'Area 8'!$C$100,"changed"," ")</f>
        <v xml:space="preserve"> </v>
      </c>
      <c r="T86" s="119" t="str">
        <f>IF(J86&lt;&gt;'Area 9'!$C$100,"changed"," ")</f>
        <v xml:space="preserve"> </v>
      </c>
      <c r="U86" s="119" t="str">
        <f>IF(K86&lt;&gt;'Area 10'!$C$100,"changed"," ")</f>
        <v xml:space="preserve"> </v>
      </c>
    </row>
    <row r="87" spans="1:21" ht="29" x14ac:dyDescent="0.35">
      <c r="A87" s="122" t="s">
        <v>46</v>
      </c>
      <c r="B87" s="117">
        <f>'Area 1'!$C$91</f>
        <v>0</v>
      </c>
      <c r="C87" s="117">
        <f>'Area 2'!$C$91</f>
        <v>0</v>
      </c>
      <c r="D87" s="117">
        <f>'Area 3'!$C$91</f>
        <v>0</v>
      </c>
      <c r="E87" s="117">
        <f>'Area 4'!$C$91</f>
        <v>0</v>
      </c>
      <c r="F87" s="117">
        <f>'Area 5'!$C$91</f>
        <v>0</v>
      </c>
      <c r="G87" s="117">
        <f>'Area 6'!$C$91</f>
        <v>0</v>
      </c>
      <c r="H87" s="117">
        <f>'Area 7'!$C$91</f>
        <v>0</v>
      </c>
      <c r="I87" s="117">
        <f>'Area 8'!$C$91</f>
        <v>0</v>
      </c>
      <c r="J87" s="117">
        <f>'Area 9'!$C$91</f>
        <v>0</v>
      </c>
      <c r="K87" s="117">
        <f>'Area 10'!$C$91</f>
        <v>0</v>
      </c>
      <c r="L87" s="119" t="str">
        <f>IF(B87&lt;&gt;'Area 1'!$C$101,"changed"," ")</f>
        <v xml:space="preserve"> </v>
      </c>
      <c r="M87" s="119" t="str">
        <f>IF(C87&lt;&gt;'Area 2'!$C$101,"changed"," ")</f>
        <v xml:space="preserve"> </v>
      </c>
      <c r="N87" s="119" t="str">
        <f>IF(D87&lt;&gt;'Area 3'!$C$101,"changed"," ")</f>
        <v xml:space="preserve"> </v>
      </c>
      <c r="O87" s="119" t="str">
        <f>IF(E87&lt;&gt;'Area 4'!$C$101,"changed"," ")</f>
        <v xml:space="preserve"> </v>
      </c>
      <c r="P87" s="119" t="str">
        <f>IF(F87&lt;&gt;'Area 5'!$C$101,"changed"," ")</f>
        <v xml:space="preserve"> </v>
      </c>
      <c r="Q87" s="119" t="str">
        <f>IF(G87&lt;&gt;'Area 6'!$C$101,"changed"," ")</f>
        <v xml:space="preserve"> </v>
      </c>
      <c r="R87" s="119" t="str">
        <f>IF(H87&lt;&gt;'Area 7'!$C$101,"changed"," ")</f>
        <v xml:space="preserve"> </v>
      </c>
      <c r="S87" s="119" t="str">
        <f>IF(I87&lt;&gt;'Area 8'!$C$101,"changed"," ")</f>
        <v xml:space="preserve"> </v>
      </c>
      <c r="T87" s="119" t="str">
        <f>IF(J87&lt;&gt;'Area 9'!$C$101,"changed"," ")</f>
        <v xml:space="preserve"> </v>
      </c>
      <c r="U87" s="119" t="str">
        <f>IF(K87&lt;&gt;'Area 10'!$C$101,"changed"," ")</f>
        <v xml:space="preserve"> </v>
      </c>
    </row>
    <row r="88" spans="1:21" x14ac:dyDescent="0.35">
      <c r="A88" s="13" t="s">
        <v>24</v>
      </c>
      <c r="B88" s="117">
        <f>'Area 1'!$D$91</f>
        <v>0.68</v>
      </c>
      <c r="C88" s="117">
        <f>'Area 2'!$D$91</f>
        <v>0.68</v>
      </c>
      <c r="D88" s="117">
        <f>'Area 3'!$D$91</f>
        <v>0.68</v>
      </c>
      <c r="E88" s="117">
        <f>'Area 4'!$D$91</f>
        <v>0.68</v>
      </c>
      <c r="F88" s="117">
        <f>'Area 5'!$D$91</f>
        <v>0.68</v>
      </c>
      <c r="G88" s="117">
        <f>'Area 6'!$D$91</f>
        <v>0.68</v>
      </c>
      <c r="H88" s="117">
        <f>'Area 7'!$D$91</f>
        <v>0.68</v>
      </c>
      <c r="I88" s="117">
        <f>'Area 8'!$D$91</f>
        <v>0.68</v>
      </c>
      <c r="J88" s="117">
        <f>'Area 9'!$D$91</f>
        <v>0.68</v>
      </c>
      <c r="K88" s="117">
        <f>'Area 10'!$D$91</f>
        <v>0.68</v>
      </c>
      <c r="L88" s="119" t="str">
        <f>IF(B88&lt;&gt;'Area 1'!$C$102,"changed"," ")</f>
        <v xml:space="preserve"> </v>
      </c>
      <c r="M88" s="119" t="str">
        <f>IF(C88&lt;&gt;'Area 2'!$C$102,"changed"," ")</f>
        <v xml:space="preserve"> </v>
      </c>
      <c r="N88" s="119" t="str">
        <f>IF(D88&lt;&gt;'Area 3'!$C$102,"changed"," ")</f>
        <v xml:space="preserve"> </v>
      </c>
      <c r="O88" s="119" t="str">
        <f>IF(E88&lt;&gt;'Area 4'!$C$102,"changed"," ")</f>
        <v xml:space="preserve"> </v>
      </c>
      <c r="P88" s="119" t="str">
        <f>IF(F88&lt;&gt;'Area 5'!$C$102,"changed"," ")</f>
        <v xml:space="preserve"> </v>
      </c>
      <c r="Q88" s="119" t="str">
        <f>IF(G88&lt;&gt;'Area 6'!$C$102,"changed"," ")</f>
        <v xml:space="preserve"> </v>
      </c>
      <c r="R88" s="119" t="str">
        <f>IF(H88&lt;&gt;'Area 7'!$C$102,"changed"," ")</f>
        <v xml:space="preserve"> </v>
      </c>
      <c r="S88" s="119" t="str">
        <f>IF(I88&lt;&gt;'Area 8'!$C$102,"changed"," ")</f>
        <v xml:space="preserve"> </v>
      </c>
      <c r="T88" s="119" t="str">
        <f>IF(J88&lt;&gt;'Area 9'!$C$102,"changed"," ")</f>
        <v xml:space="preserve"> </v>
      </c>
      <c r="U88" s="119" t="str">
        <f>IF(K88&lt;&gt;'Area 10'!$C$102,"changed"," ")</f>
        <v xml:space="preserve"> </v>
      </c>
    </row>
    <row r="89" spans="1:21" x14ac:dyDescent="0.35">
      <c r="A89" s="121" t="s">
        <v>25</v>
      </c>
      <c r="B89" s="117">
        <f>'Area 1'!$E$91</f>
        <v>0.96</v>
      </c>
      <c r="C89" s="117">
        <f>'Area 2'!$E$91</f>
        <v>0.96</v>
      </c>
      <c r="D89" s="117">
        <f>'Area 3'!$E$91</f>
        <v>0.96</v>
      </c>
      <c r="E89" s="117">
        <f>'Area 4'!$E$91</f>
        <v>0.96</v>
      </c>
      <c r="F89" s="117">
        <f>'Area 5'!$E$91</f>
        <v>0.96</v>
      </c>
      <c r="G89" s="117">
        <f>'Area 6'!$E$91</f>
        <v>0.96</v>
      </c>
      <c r="H89" s="117">
        <f>'Area 7'!$E$91</f>
        <v>0.96</v>
      </c>
      <c r="I89" s="117">
        <f>'Area 8'!$E$91</f>
        <v>0.96</v>
      </c>
      <c r="J89" s="117">
        <f>'Area 9'!$E$91</f>
        <v>0.96</v>
      </c>
      <c r="K89" s="117">
        <f>'Area 10'!$E$91</f>
        <v>0.96</v>
      </c>
      <c r="L89" s="119" t="str">
        <f>IF(B89&lt;&gt;'Area 1'!$C$103,"changed"," ")</f>
        <v xml:space="preserve"> </v>
      </c>
      <c r="M89" s="119" t="str">
        <f>IF(C89&lt;&gt;'Area 2'!$C$103,"changed"," ")</f>
        <v xml:space="preserve"> </v>
      </c>
      <c r="N89" s="119" t="str">
        <f>IF(D89&lt;&gt;'Area 3'!$C$103,"changed"," ")</f>
        <v xml:space="preserve"> </v>
      </c>
      <c r="O89" s="119" t="str">
        <f>IF(E89&lt;&gt;'Area 4'!$C$103,"changed"," ")</f>
        <v xml:space="preserve"> </v>
      </c>
      <c r="P89" s="119" t="str">
        <f>IF(F89&lt;&gt;'Area 5'!$C$103,"changed"," ")</f>
        <v xml:space="preserve"> </v>
      </c>
      <c r="Q89" s="119" t="str">
        <f>IF(G89&lt;&gt;'Area 6'!$C$103,"changed"," ")</f>
        <v xml:space="preserve"> </v>
      </c>
      <c r="R89" s="119" t="str">
        <f>IF(H89&lt;&gt;'Area 7'!$C$103,"changed"," ")</f>
        <v xml:space="preserve"> </v>
      </c>
      <c r="S89" s="119" t="str">
        <f>IF(I89&lt;&gt;'Area 8'!$C$103,"changed"," ")</f>
        <v xml:space="preserve"> </v>
      </c>
      <c r="T89" s="119" t="str">
        <f>IF(J89&lt;&gt;'Area 9'!$C$103,"changed"," ")</f>
        <v xml:space="preserve"> </v>
      </c>
      <c r="U89" s="119" t="str">
        <f>IF(K89&lt;&gt;'Area 10'!$C$103,"changed"," ")</f>
        <v xml:space="preserve"> </v>
      </c>
    </row>
    <row r="90" spans="1:21" x14ac:dyDescent="0.35">
      <c r="A90" s="121" t="s">
        <v>40</v>
      </c>
      <c r="B90" s="117">
        <f>'Area 1'!$F$91</f>
        <v>0.74</v>
      </c>
      <c r="C90" s="117">
        <f>'Area 2'!$F$91</f>
        <v>0.74</v>
      </c>
      <c r="D90" s="117">
        <f>'Area 3'!$F$91</f>
        <v>0.74</v>
      </c>
      <c r="E90" s="117">
        <f>'Area 4'!$F$91</f>
        <v>0.74</v>
      </c>
      <c r="F90" s="117">
        <f>'Area 5'!$F$91</f>
        <v>0.74</v>
      </c>
      <c r="G90" s="117">
        <f>'Area 6'!$F$91</f>
        <v>0.74</v>
      </c>
      <c r="H90" s="117">
        <f>'Area 7'!$F$91</f>
        <v>0.74</v>
      </c>
      <c r="I90" s="117">
        <f>'Area 8'!$F$91</f>
        <v>0.74</v>
      </c>
      <c r="J90" s="117">
        <f>'Area 9'!$F$91</f>
        <v>0.74</v>
      </c>
      <c r="K90" s="117">
        <f>'Area 10'!$F$91</f>
        <v>0.74</v>
      </c>
      <c r="L90" s="119" t="str">
        <f>IF(B90&lt;&gt;'Area 1'!$C$104,"changed"," ")</f>
        <v xml:space="preserve"> </v>
      </c>
      <c r="M90" s="119" t="str">
        <f>IF(C90&lt;&gt;'Area 2'!$C$104,"changed"," ")</f>
        <v xml:space="preserve"> </v>
      </c>
      <c r="N90" s="119" t="str">
        <f>IF(D90&lt;&gt;'Area 3'!$C$104,"changed"," ")</f>
        <v xml:space="preserve"> </v>
      </c>
      <c r="O90" s="119" t="str">
        <f>IF(E90&lt;&gt;'Area 4'!$C$104,"changed"," ")</f>
        <v xml:space="preserve"> </v>
      </c>
      <c r="P90" s="119" t="str">
        <f>IF(F90&lt;&gt;'Area 5'!$C$104,"changed"," ")</f>
        <v xml:space="preserve"> </v>
      </c>
      <c r="Q90" s="119" t="str">
        <f>IF(G90&lt;&gt;'Area 6'!$C$104,"changed"," ")</f>
        <v xml:space="preserve"> </v>
      </c>
      <c r="R90" s="119" t="str">
        <f>IF(H90&lt;&gt;'Area 7'!$C$104,"changed"," ")</f>
        <v xml:space="preserve"> </v>
      </c>
      <c r="S90" s="119" t="str">
        <f>IF(I90&lt;&gt;'Area 8'!$C$104,"changed"," ")</f>
        <v xml:space="preserve"> </v>
      </c>
      <c r="T90" s="119" t="str">
        <f>IF(J90&lt;&gt;'Area 9'!$C$104,"changed"," ")</f>
        <v xml:space="preserve"> </v>
      </c>
      <c r="U90" s="119" t="str">
        <f>IF(K90&lt;&gt;'Area 10'!$C$104,"changed"," ")</f>
        <v xml:space="preserve"> </v>
      </c>
    </row>
    <row r="91" spans="1:21" x14ac:dyDescent="0.35">
      <c r="A91" s="121" t="s">
        <v>27</v>
      </c>
      <c r="B91" s="117">
        <f>'Area 1'!$G$91</f>
        <v>0.85</v>
      </c>
      <c r="C91" s="117">
        <f>'Area 2'!$G$91</f>
        <v>0.85</v>
      </c>
      <c r="D91" s="117">
        <f>'Area 3'!$G$91</f>
        <v>0.85</v>
      </c>
      <c r="E91" s="117">
        <f>'Area 4'!$G$91</f>
        <v>0.85</v>
      </c>
      <c r="F91" s="117">
        <f>'Area 5'!$G$91</f>
        <v>0.85</v>
      </c>
      <c r="G91" s="117">
        <f>'Area 6'!$G$91</f>
        <v>0.85</v>
      </c>
      <c r="H91" s="117">
        <f>'Area 7'!$G$91</f>
        <v>0.85</v>
      </c>
      <c r="I91" s="117">
        <f>'Area 8'!$G$91</f>
        <v>0.85</v>
      </c>
      <c r="J91" s="117">
        <f>'Area 9'!$G$91</f>
        <v>0.85</v>
      </c>
      <c r="K91" s="117">
        <f>'Area 10'!$G$91</f>
        <v>0.85</v>
      </c>
      <c r="L91" s="119" t="str">
        <f>IF(B91&lt;&gt;'Area 1'!$C$105,"changed"," ")</f>
        <v xml:space="preserve"> </v>
      </c>
      <c r="M91" s="119" t="str">
        <f>IF(C91&lt;&gt;'Area 2'!$C$105,"changed"," ")</f>
        <v xml:space="preserve"> </v>
      </c>
      <c r="N91" s="119" t="str">
        <f>IF(D91&lt;&gt;'Area 3'!$C$105,"changed"," ")</f>
        <v xml:space="preserve"> </v>
      </c>
      <c r="O91" s="119" t="str">
        <f>IF(E91&lt;&gt;'Area 4'!$C$105,"changed"," ")</f>
        <v xml:space="preserve"> </v>
      </c>
      <c r="P91" s="119" t="str">
        <f>IF(F91&lt;&gt;'Area 5'!$C$105,"changed"," ")</f>
        <v xml:space="preserve"> </v>
      </c>
      <c r="Q91" s="119" t="str">
        <f>IF(G91&lt;&gt;'Area 6'!$C$105,"changed"," ")</f>
        <v xml:space="preserve"> </v>
      </c>
      <c r="R91" s="119" t="str">
        <f>IF(H91&lt;&gt;'Area 7'!$C$105,"changed"," ")</f>
        <v xml:space="preserve"> </v>
      </c>
      <c r="S91" s="119" t="str">
        <f>IF(I91&lt;&gt;'Area 8'!$C$105,"changed"," ")</f>
        <v xml:space="preserve"> </v>
      </c>
      <c r="T91" s="119" t="str">
        <f>IF(J91&lt;&gt;'Area 9'!$C$105,"changed"," ")</f>
        <v xml:space="preserve"> </v>
      </c>
      <c r="U91" s="119" t="str">
        <f>IF(K91&lt;&gt;'Area 10'!$C$105,"changed"," ")</f>
        <v xml:space="preserve"> </v>
      </c>
    </row>
    <row r="92" spans="1:21" x14ac:dyDescent="0.35">
      <c r="A92" s="121" t="s">
        <v>28</v>
      </c>
      <c r="B92" s="117">
        <f>'Area 1'!$H$91</f>
        <v>0.68</v>
      </c>
      <c r="C92" s="117">
        <f>'Area 2'!$H$91</f>
        <v>0.68</v>
      </c>
      <c r="D92" s="117">
        <f>'Area 3'!$H$91</f>
        <v>0.68</v>
      </c>
      <c r="E92" s="117">
        <f>'Area 4'!$H$91</f>
        <v>0.68</v>
      </c>
      <c r="F92" s="117">
        <f>'Area 5'!$H$91</f>
        <v>0.68</v>
      </c>
      <c r="G92" s="117">
        <f>'Area 6'!$H$91</f>
        <v>0.68</v>
      </c>
      <c r="H92" s="117">
        <f>'Area 7'!$H$91</f>
        <v>0.68</v>
      </c>
      <c r="I92" s="117">
        <f>'Area 8'!$H$91</f>
        <v>0.68</v>
      </c>
      <c r="J92" s="117">
        <f>'Area 9'!$H$91</f>
        <v>0.68</v>
      </c>
      <c r="K92" s="117">
        <f>'Area 10'!$H$91</f>
        <v>0.68</v>
      </c>
      <c r="L92" s="119" t="str">
        <f>IF(B92&lt;&gt;'Area 1'!$C$106,"changed"," ")</f>
        <v xml:space="preserve"> </v>
      </c>
      <c r="M92" s="119" t="str">
        <f>IF(C92&lt;&gt;'Area 2'!$C$106,"changed"," ")</f>
        <v xml:space="preserve"> </v>
      </c>
      <c r="N92" s="119" t="str">
        <f>IF(D92&lt;&gt;'Area 3'!$C$106,"changed"," ")</f>
        <v xml:space="preserve"> </v>
      </c>
      <c r="O92" s="119" t="str">
        <f>IF(E92&lt;&gt;'Area 4'!$C$106,"changed"," ")</f>
        <v xml:space="preserve"> </v>
      </c>
      <c r="P92" s="119" t="str">
        <f>IF(F92&lt;&gt;'Area 5'!$C$106,"changed"," ")</f>
        <v xml:space="preserve"> </v>
      </c>
      <c r="Q92" s="119" t="str">
        <f>IF(G92&lt;&gt;'Area 6'!$C$106,"changed"," ")</f>
        <v xml:space="preserve"> </v>
      </c>
      <c r="R92" s="119" t="str">
        <f>IF(H92&lt;&gt;'Area 7'!$C$106,"changed"," ")</f>
        <v xml:space="preserve"> </v>
      </c>
      <c r="S92" s="119" t="str">
        <f>IF(I92&lt;&gt;'Area 8'!$C$106,"changed"," ")</f>
        <v xml:space="preserve"> </v>
      </c>
      <c r="T92" s="119" t="str">
        <f>IF(J92&lt;&gt;'Area 9'!$C$106,"changed"," ")</f>
        <v xml:space="preserve"> </v>
      </c>
      <c r="U92" s="119" t="str">
        <f>IF(K92&lt;&gt;'Area 10'!$C$106,"changed"," ")</f>
        <v xml:space="preserve"> </v>
      </c>
    </row>
    <row r="93" spans="1:21" x14ac:dyDescent="0.35">
      <c r="A93" s="121" t="s">
        <v>29</v>
      </c>
      <c r="B93" s="117">
        <f>'Area 1'!$I$91</f>
        <v>0.84</v>
      </c>
      <c r="C93" s="117">
        <f>'Area 2'!$I$91</f>
        <v>0.84</v>
      </c>
      <c r="D93" s="117">
        <f>'Area 3'!$I$91</f>
        <v>0.84</v>
      </c>
      <c r="E93" s="117">
        <f>'Area 4'!$I$91</f>
        <v>0.84</v>
      </c>
      <c r="F93" s="117">
        <f>'Area 5'!$I$91</f>
        <v>0.84</v>
      </c>
      <c r="G93" s="117">
        <f>'Area 6'!$I$91</f>
        <v>0.84</v>
      </c>
      <c r="H93" s="117">
        <f>'Area 7'!$I$91</f>
        <v>0.84</v>
      </c>
      <c r="I93" s="117">
        <f>'Area 8'!$I$91</f>
        <v>0.84</v>
      </c>
      <c r="J93" s="117">
        <f>'Area 9'!$I$91</f>
        <v>0.84</v>
      </c>
      <c r="K93" s="117">
        <f>'Area 10'!$I$91</f>
        <v>0.84</v>
      </c>
      <c r="L93" s="119" t="str">
        <f>IF(B93&lt;&gt;'Area 1'!$C$107,"changed"," ")</f>
        <v xml:space="preserve"> </v>
      </c>
      <c r="M93" s="119" t="str">
        <f>IF(C93&lt;&gt;'Area 2'!$C$107,"changed"," ")</f>
        <v xml:space="preserve"> </v>
      </c>
      <c r="N93" s="119" t="str">
        <f>IF(D93&lt;&gt;'Area 3'!$C$107,"changed"," ")</f>
        <v xml:space="preserve"> </v>
      </c>
      <c r="O93" s="119" t="str">
        <f>IF(E93&lt;&gt;'Area 4'!$C$107,"changed"," ")</f>
        <v xml:space="preserve"> </v>
      </c>
      <c r="P93" s="119" t="str">
        <f>IF(F93&lt;&gt;'Area 5'!$C$107,"changed"," ")</f>
        <v xml:space="preserve"> </v>
      </c>
      <c r="Q93" s="119" t="str">
        <f>IF(G93&lt;&gt;'Area 6'!$C$107,"changed"," ")</f>
        <v xml:space="preserve"> </v>
      </c>
      <c r="R93" s="119" t="str">
        <f>IF(H93&lt;&gt;'Area 7'!$C$107,"changed"," ")</f>
        <v xml:space="preserve"> </v>
      </c>
      <c r="S93" s="119" t="str">
        <f>IF(I93&lt;&gt;'Area 8'!$C$107,"changed"," ")</f>
        <v xml:space="preserve"> </v>
      </c>
      <c r="T93" s="119" t="str">
        <f>IF(J93&lt;&gt;'Area 9'!$C$107,"changed"," ")</f>
        <v xml:space="preserve"> </v>
      </c>
      <c r="U93" s="119" t="str">
        <f>IF(K93&lt;&gt;'Area 10'!$C$107,"changed"," ")</f>
        <v xml:space="preserve"> </v>
      </c>
    </row>
    <row r="94" spans="1:21" x14ac:dyDescent="0.35">
      <c r="A94" s="121" t="s">
        <v>30</v>
      </c>
      <c r="B94" s="117">
        <f>'Area 1'!$J$91</f>
        <v>0.73</v>
      </c>
      <c r="C94" s="117">
        <f>'Area 2'!$J$91</f>
        <v>0.73</v>
      </c>
      <c r="D94" s="117">
        <f>'Area 3'!$J$91</f>
        <v>0.73</v>
      </c>
      <c r="E94" s="117">
        <f>'Area 4'!$J$91</f>
        <v>0.73</v>
      </c>
      <c r="F94" s="117">
        <f>'Area 5'!$J$91</f>
        <v>0.73</v>
      </c>
      <c r="G94" s="117">
        <f>'Area 6'!$J$91</f>
        <v>0.73</v>
      </c>
      <c r="H94" s="117">
        <f>'Area 7'!$J$91</f>
        <v>0.73</v>
      </c>
      <c r="I94" s="117">
        <f>'Area 8'!$J$91</f>
        <v>0.73</v>
      </c>
      <c r="J94" s="117">
        <f>'Area 9'!$J$91</f>
        <v>0.73</v>
      </c>
      <c r="K94" s="117">
        <f>'Area 10'!$J$91</f>
        <v>0.73</v>
      </c>
      <c r="L94" s="119" t="str">
        <f>IF(B94&lt;&gt;'Area 1'!$C$108,"changed"," ")</f>
        <v xml:space="preserve"> </v>
      </c>
      <c r="M94" s="119" t="str">
        <f>IF(C94&lt;&gt;'Area 2'!$C$108,"changed"," ")</f>
        <v xml:space="preserve"> </v>
      </c>
      <c r="N94" s="119" t="str">
        <f>IF(D94&lt;&gt;'Area 3'!$C$108,"changed"," ")</f>
        <v xml:space="preserve"> </v>
      </c>
      <c r="O94" s="119" t="str">
        <f>IF(E94&lt;&gt;'Area 4'!$C$108,"changed"," ")</f>
        <v xml:space="preserve"> </v>
      </c>
      <c r="P94" s="119" t="str">
        <f>IF(F94&lt;&gt;'Area 5'!$C$108,"changed"," ")</f>
        <v xml:space="preserve"> </v>
      </c>
      <c r="Q94" s="119" t="str">
        <f>IF(G94&lt;&gt;'Area 6'!$C$108,"changed"," ")</f>
        <v xml:space="preserve"> </v>
      </c>
      <c r="R94" s="119" t="str">
        <f>IF(H94&lt;&gt;'Area 7'!$C$108,"changed"," ")</f>
        <v xml:space="preserve"> </v>
      </c>
      <c r="S94" s="119" t="str">
        <f>IF(I94&lt;&gt;'Area 8'!$C$108,"changed"," ")</f>
        <v xml:space="preserve"> </v>
      </c>
      <c r="T94" s="119" t="str">
        <f>IF(J94&lt;&gt;'Area 9'!$C$108,"changed"," ")</f>
        <v xml:space="preserve"> </v>
      </c>
      <c r="U94" s="119" t="str">
        <f>IF(K94&lt;&gt;'Area 10'!$C$108,"changed"," ")</f>
        <v xml:space="preserve"> </v>
      </c>
    </row>
    <row r="95" spans="1:21" ht="47" x14ac:dyDescent="0.55000000000000004">
      <c r="A95" s="109" t="s">
        <v>135</v>
      </c>
      <c r="B95" s="118"/>
      <c r="C95" s="118"/>
      <c r="D95" s="118"/>
      <c r="E95" s="118"/>
      <c r="F95" s="118"/>
      <c r="G95" s="118"/>
      <c r="H95" s="118"/>
      <c r="I95" s="118"/>
      <c r="J95" s="118"/>
      <c r="K95" s="118"/>
      <c r="L95" s="118"/>
      <c r="M95" s="118"/>
      <c r="N95" s="118"/>
      <c r="O95" s="118"/>
      <c r="P95" s="118"/>
      <c r="Q95" s="118"/>
      <c r="R95" s="118"/>
      <c r="S95" s="118"/>
      <c r="T95" s="118"/>
      <c r="U95" s="118"/>
    </row>
    <row r="96" spans="1:21" x14ac:dyDescent="0.35">
      <c r="A96" s="113" t="s">
        <v>42</v>
      </c>
      <c r="B96" s="111" t="s">
        <v>109</v>
      </c>
      <c r="C96" s="111" t="s">
        <v>110</v>
      </c>
      <c r="D96" s="111" t="s">
        <v>111</v>
      </c>
      <c r="E96" s="111" t="s">
        <v>112</v>
      </c>
      <c r="F96" s="111" t="s">
        <v>113</v>
      </c>
      <c r="G96" s="111" t="s">
        <v>114</v>
      </c>
      <c r="H96" s="111" t="s">
        <v>115</v>
      </c>
      <c r="I96" s="111" t="s">
        <v>116</v>
      </c>
      <c r="J96" s="111" t="s">
        <v>117</v>
      </c>
      <c r="K96" s="111" t="s">
        <v>118</v>
      </c>
      <c r="L96" s="111" t="s">
        <v>120</v>
      </c>
      <c r="M96" s="113" t="s">
        <v>121</v>
      </c>
      <c r="N96" s="111" t="s">
        <v>122</v>
      </c>
      <c r="O96" s="113" t="s">
        <v>123</v>
      </c>
      <c r="P96" s="111" t="s">
        <v>124</v>
      </c>
      <c r="Q96" s="113" t="s">
        <v>125</v>
      </c>
      <c r="R96" s="111" t="s">
        <v>126</v>
      </c>
      <c r="S96" s="113" t="s">
        <v>127</v>
      </c>
      <c r="T96" s="111" t="s">
        <v>128</v>
      </c>
      <c r="U96" s="111" t="s">
        <v>129</v>
      </c>
    </row>
    <row r="97" spans="1:21" x14ac:dyDescent="0.35">
      <c r="A97" s="121" t="s">
        <v>38</v>
      </c>
      <c r="B97" s="118">
        <f>'Area 1'!$B$67</f>
        <v>0.9</v>
      </c>
      <c r="C97" s="118">
        <f>'Area 2'!$B$67</f>
        <v>0.9</v>
      </c>
      <c r="D97" s="118">
        <f>'Area 3'!$B$67</f>
        <v>0.9</v>
      </c>
      <c r="E97" s="118">
        <f>'Area 4'!$B$67</f>
        <v>0.9</v>
      </c>
      <c r="F97" s="118">
        <f>'Area 5'!$B$67</f>
        <v>0.9</v>
      </c>
      <c r="G97" s="118">
        <f>'Area 6'!$B$67</f>
        <v>0.9</v>
      </c>
      <c r="H97" s="118">
        <f>'Area 7'!$B$67</f>
        <v>0.9</v>
      </c>
      <c r="I97" s="118">
        <f>'Area 8'!$B$67</f>
        <v>0.9</v>
      </c>
      <c r="J97" s="118">
        <f>'Area 9'!$B$67</f>
        <v>0.9</v>
      </c>
      <c r="K97" s="118">
        <f>'Area 10'!$B$67</f>
        <v>0.9</v>
      </c>
      <c r="L97" s="119" t="str">
        <f>IF(B97&lt;&gt;'Area 1'!$B$123,"changed"," ")</f>
        <v xml:space="preserve"> </v>
      </c>
      <c r="M97" s="119" t="str">
        <f>IF(C97&lt;&gt;'Area 2'!$B$123,"changed"," ")</f>
        <v xml:space="preserve"> </v>
      </c>
      <c r="N97" s="119" t="str">
        <f>IF(D97&lt;&gt;'Area 3'!$B$123,"changed"," ")</f>
        <v xml:space="preserve"> </v>
      </c>
      <c r="O97" s="119" t="str">
        <f>IF(E97&lt;&gt;'Area 4'!$B$123,"changed"," ")</f>
        <v xml:space="preserve"> </v>
      </c>
      <c r="P97" s="119" t="str">
        <f>IF(F97&lt;&gt;'Area 5'!$B$123,"changed"," ")</f>
        <v xml:space="preserve"> </v>
      </c>
      <c r="Q97" s="119" t="str">
        <f>IF(G97&lt;&gt;'Area 6'!$B$123,"changed"," ")</f>
        <v xml:space="preserve"> </v>
      </c>
      <c r="R97" s="119" t="str">
        <f>IF(H97&lt;&gt;'Area 7'!$B$123,"changed"," ")</f>
        <v xml:space="preserve"> </v>
      </c>
      <c r="S97" s="119" t="str">
        <f>IF(I97&lt;&gt;'Area 8'!$B$123,"changed"," ")</f>
        <v xml:space="preserve"> </v>
      </c>
      <c r="T97" s="119" t="str">
        <f>IF(J97&lt;&gt;'Area 9'!$B$123,"changed"," ")</f>
        <v xml:space="preserve"> </v>
      </c>
      <c r="U97" s="119" t="str">
        <f>IF(K97&lt;&gt;'Area 10'!$B$123,"changed"," ")</f>
        <v xml:space="preserve"> </v>
      </c>
    </row>
    <row r="98" spans="1:21" ht="29" x14ac:dyDescent="0.35">
      <c r="A98" s="122" t="s">
        <v>46</v>
      </c>
      <c r="B98" s="118">
        <f>'Area 1'!$C$67</f>
        <v>0.9</v>
      </c>
      <c r="C98" s="118">
        <f>'Area 2'!$C$67</f>
        <v>0.9</v>
      </c>
      <c r="D98" s="118">
        <f>'Area 3'!$C$67</f>
        <v>0.9</v>
      </c>
      <c r="E98" s="118">
        <f>'Area 4'!$C$67</f>
        <v>0.9</v>
      </c>
      <c r="F98" s="118">
        <f>'Area 5'!$C$67</f>
        <v>0.9</v>
      </c>
      <c r="G98" s="118">
        <f>'Area 6'!$C$67</f>
        <v>0.9</v>
      </c>
      <c r="H98" s="118">
        <f>'Area 7'!$C$67</f>
        <v>0.9</v>
      </c>
      <c r="I98" s="118">
        <f>'Area 8'!$C$67</f>
        <v>0.9</v>
      </c>
      <c r="J98" s="118">
        <f>'Area 9'!$C$67</f>
        <v>0.9</v>
      </c>
      <c r="K98" s="118">
        <f>'Area 10'!$C$67</f>
        <v>0.9</v>
      </c>
      <c r="L98" s="119" t="str">
        <f>IF(B98&lt;&gt;'Area 1'!$C$123,"changed"," ")</f>
        <v xml:space="preserve"> </v>
      </c>
      <c r="M98" s="119" t="str">
        <f>IF(C98&lt;&gt;'Area 2'!$C$123,"changed"," ")</f>
        <v xml:space="preserve"> </v>
      </c>
      <c r="N98" s="119" t="str">
        <f>IF(D98&lt;&gt;'Area 3'!$C$123,"changed"," ")</f>
        <v xml:space="preserve"> </v>
      </c>
      <c r="O98" s="119" t="str">
        <f>IF(E98&lt;&gt;'Area 4'!$C$123,"changed"," ")</f>
        <v xml:space="preserve"> </v>
      </c>
      <c r="P98" s="119" t="str">
        <f>IF(F98&lt;&gt;'Area 5'!$C$123,"changed"," ")</f>
        <v xml:space="preserve"> </v>
      </c>
      <c r="Q98" s="119" t="str">
        <f>IF(G98&lt;&gt;'Area 6'!$C$123,"changed"," ")</f>
        <v xml:space="preserve"> </v>
      </c>
      <c r="R98" s="119" t="str">
        <f>IF(H98&lt;&gt;'Area 7'!$C$123,"changed"," ")</f>
        <v xml:space="preserve"> </v>
      </c>
      <c r="S98" s="119" t="str">
        <f>IF(I98&lt;&gt;'Area 8'!$C$123,"changed"," ")</f>
        <v xml:space="preserve"> </v>
      </c>
      <c r="T98" s="119" t="str">
        <f>IF(J98&lt;&gt;'Area 9'!$C$123,"changed"," ")</f>
        <v xml:space="preserve"> </v>
      </c>
      <c r="U98" s="119" t="str">
        <f>IF(K98&lt;&gt;'Area 10'!$C$123,"changed"," ")</f>
        <v xml:space="preserve"> </v>
      </c>
    </row>
    <row r="99" spans="1:21" x14ac:dyDescent="0.35">
      <c r="A99" s="13" t="s">
        <v>24</v>
      </c>
      <c r="B99" s="118">
        <f>'Area 1'!$D$67</f>
        <v>0.9</v>
      </c>
      <c r="C99" s="118">
        <f>'Area 2'!$D$67</f>
        <v>0.9</v>
      </c>
      <c r="D99" s="118">
        <f>'Area 3'!$D$67</f>
        <v>0.9</v>
      </c>
      <c r="E99" s="118">
        <f>'Area 4'!$D$67</f>
        <v>0.9</v>
      </c>
      <c r="F99" s="118">
        <f>'Area 5'!$D$67</f>
        <v>0.9</v>
      </c>
      <c r="G99" s="118">
        <f>'Area 6'!$D$67</f>
        <v>0.9</v>
      </c>
      <c r="H99" s="118">
        <f>'Area 7'!$D$67</f>
        <v>0.9</v>
      </c>
      <c r="I99" s="118">
        <f>'Area 8'!$D$67</f>
        <v>0.9</v>
      </c>
      <c r="J99" s="118">
        <f>'Area 9'!$D$67</f>
        <v>0.9</v>
      </c>
      <c r="K99" s="118">
        <f>'Area 10'!$D$67</f>
        <v>0.9</v>
      </c>
      <c r="L99" s="119" t="str">
        <f>IF(B99&lt;&gt;'Area 1'!$D$123,"changed"," ")</f>
        <v xml:space="preserve"> </v>
      </c>
      <c r="M99" s="119" t="str">
        <f>IF(C99&lt;&gt;'Area 2'!$D$123,"changed"," ")</f>
        <v xml:space="preserve"> </v>
      </c>
      <c r="N99" s="119" t="str">
        <f>IF(D99&lt;&gt;'Area 3'!$D$123,"changed"," ")</f>
        <v xml:space="preserve"> </v>
      </c>
      <c r="O99" s="119" t="str">
        <f>IF(E99&lt;&gt;'Area 4'!$D$123,"changed"," ")</f>
        <v xml:space="preserve"> </v>
      </c>
      <c r="P99" s="119" t="str">
        <f>IF(F99&lt;&gt;'Area 5'!$D$123,"changed"," ")</f>
        <v xml:space="preserve"> </v>
      </c>
      <c r="Q99" s="119" t="str">
        <f>IF(G99&lt;&gt;'Area 6'!$D$123,"changed"," ")</f>
        <v xml:space="preserve"> </v>
      </c>
      <c r="R99" s="119" t="str">
        <f>IF(H99&lt;&gt;'Area 7'!$D$123,"changed"," ")</f>
        <v xml:space="preserve"> </v>
      </c>
      <c r="S99" s="119" t="str">
        <f>IF(I99&lt;&gt;'Area 8'!$D$123,"changed"," ")</f>
        <v xml:space="preserve"> </v>
      </c>
      <c r="T99" s="119" t="str">
        <f>IF(J99&lt;&gt;'Area 9'!$D$123,"changed"," ")</f>
        <v xml:space="preserve"> </v>
      </c>
      <c r="U99" s="119" t="str">
        <f>IF(K99&lt;&gt;'Area 10'!$D$123,"changed"," ")</f>
        <v xml:space="preserve"> </v>
      </c>
    </row>
    <row r="100" spans="1:21" x14ac:dyDescent="0.35">
      <c r="A100" s="121" t="s">
        <v>25</v>
      </c>
      <c r="B100" s="118">
        <f>'Area 1'!$E$67</f>
        <v>0.9</v>
      </c>
      <c r="C100" s="118">
        <f>'Area 2'!$E$67</f>
        <v>0.9</v>
      </c>
      <c r="D100" s="118">
        <f>'Area 3'!$E$67</f>
        <v>0.9</v>
      </c>
      <c r="E100" s="118">
        <f>'Area 4'!$E$67</f>
        <v>0.9</v>
      </c>
      <c r="F100" s="118">
        <f>'Area 5'!$E$67</f>
        <v>0.9</v>
      </c>
      <c r="G100" s="118">
        <f>'Area 6'!$E$67</f>
        <v>0.9</v>
      </c>
      <c r="H100" s="118">
        <f>'Area 7'!$E$67</f>
        <v>0.9</v>
      </c>
      <c r="I100" s="118">
        <f>'Area 8'!$E$67</f>
        <v>0.9</v>
      </c>
      <c r="J100" s="118">
        <f>'Area 9'!$E$67</f>
        <v>0.9</v>
      </c>
      <c r="K100" s="118">
        <f>'Area 10'!$E$67</f>
        <v>0.9</v>
      </c>
      <c r="L100" s="119" t="str">
        <f>IF(B100&lt;&gt;'Area 1'!$E$123,"changed"," ")</f>
        <v xml:space="preserve"> </v>
      </c>
      <c r="M100" s="119" t="str">
        <f>IF(C100&lt;&gt;'Area 2'!$E$123,"changed"," ")</f>
        <v xml:space="preserve"> </v>
      </c>
      <c r="N100" s="119" t="str">
        <f>IF(D100&lt;&gt;'Area 3'!$E$123,"changed"," ")</f>
        <v xml:space="preserve"> </v>
      </c>
      <c r="O100" s="119" t="str">
        <f>IF(E100&lt;&gt;'Area 4'!$E$123,"changed"," ")</f>
        <v xml:space="preserve"> </v>
      </c>
      <c r="P100" s="119" t="str">
        <f>IF(F100&lt;&gt;'Area 5'!$E$123,"changed"," ")</f>
        <v xml:space="preserve"> </v>
      </c>
      <c r="Q100" s="119" t="str">
        <f>IF(G100&lt;&gt;'Area 6'!$E$123,"changed"," ")</f>
        <v xml:space="preserve"> </v>
      </c>
      <c r="R100" s="119" t="str">
        <f>IF(H100&lt;&gt;'Area 7'!$E$123,"changed"," ")</f>
        <v xml:space="preserve"> </v>
      </c>
      <c r="S100" s="119" t="str">
        <f>IF(I100&lt;&gt;'Area 8'!$E$123,"changed"," ")</f>
        <v xml:space="preserve"> </v>
      </c>
      <c r="T100" s="119" t="str">
        <f>IF(J100&lt;&gt;'Area 9'!$E$123,"changed"," ")</f>
        <v xml:space="preserve"> </v>
      </c>
      <c r="U100" s="119" t="str">
        <f>IF(K100&lt;&gt;'Area 10'!$E$123,"changed"," ")</f>
        <v xml:space="preserve"> </v>
      </c>
    </row>
    <row r="101" spans="1:21" x14ac:dyDescent="0.35">
      <c r="A101" s="121" t="s">
        <v>40</v>
      </c>
      <c r="B101" s="118">
        <f>'Area 1'!$F$67</f>
        <v>0.9</v>
      </c>
      <c r="C101" s="118">
        <f>'Area 2'!$F$67</f>
        <v>0.9</v>
      </c>
      <c r="D101" s="118">
        <f>'Area 3'!$F$67</f>
        <v>0.9</v>
      </c>
      <c r="E101" s="118">
        <f>'Area 4'!$F$67</f>
        <v>0.9</v>
      </c>
      <c r="F101" s="118">
        <f>'Area 5'!$F$67</f>
        <v>0.9</v>
      </c>
      <c r="G101" s="118">
        <f>'Area 6'!$F$67</f>
        <v>0.9</v>
      </c>
      <c r="H101" s="118">
        <f>'Area 7'!$F$67</f>
        <v>0.9</v>
      </c>
      <c r="I101" s="118">
        <f>'Area 8'!$F$67</f>
        <v>0.9</v>
      </c>
      <c r="J101" s="118">
        <f>'Area 9'!$F$67</f>
        <v>0.9</v>
      </c>
      <c r="K101" s="118">
        <f>'Area 10'!$F$67</f>
        <v>0.9</v>
      </c>
      <c r="L101" s="119" t="str">
        <f>IF(B101&lt;&gt;'Area 1'!$F$123,"changed"," ")</f>
        <v xml:space="preserve"> </v>
      </c>
      <c r="M101" s="119" t="str">
        <f>IF(C101&lt;&gt;'Area 2'!$F$123,"changed"," ")</f>
        <v xml:space="preserve"> </v>
      </c>
      <c r="N101" s="119" t="str">
        <f>IF(D101&lt;&gt;'Area 3'!$F$123,"changed"," ")</f>
        <v xml:space="preserve"> </v>
      </c>
      <c r="O101" s="119" t="str">
        <f>IF(E101&lt;&gt;'Area 4'!$F$123,"changed"," ")</f>
        <v xml:space="preserve"> </v>
      </c>
      <c r="P101" s="119" t="str">
        <f>IF(F101&lt;&gt;'Area 5'!$F$123,"changed"," ")</f>
        <v xml:space="preserve"> </v>
      </c>
      <c r="Q101" s="119" t="str">
        <f>IF(G101&lt;&gt;'Area 6'!$F$123,"changed"," ")</f>
        <v xml:space="preserve"> </v>
      </c>
      <c r="R101" s="119" t="str">
        <f>IF(H101&lt;&gt;'Area 7'!$F$123,"changed"," ")</f>
        <v xml:space="preserve"> </v>
      </c>
      <c r="S101" s="119" t="str">
        <f>IF(I101&lt;&gt;'Area 8'!$F$123,"changed"," ")</f>
        <v xml:space="preserve"> </v>
      </c>
      <c r="T101" s="119" t="str">
        <f>IF(J101&lt;&gt;'Area 9'!$F$123,"changed"," ")</f>
        <v xml:space="preserve"> </v>
      </c>
      <c r="U101" s="119" t="str">
        <f>IF(K101&lt;&gt;'Area 10'!$F$123,"changed"," ")</f>
        <v xml:space="preserve"> </v>
      </c>
    </row>
    <row r="102" spans="1:21" x14ac:dyDescent="0.35">
      <c r="A102" s="121" t="s">
        <v>27</v>
      </c>
      <c r="B102" s="118">
        <f>'Area 1'!$G$67</f>
        <v>0.9</v>
      </c>
      <c r="C102" s="118">
        <f>'Area 2'!$G$67</f>
        <v>0.9</v>
      </c>
      <c r="D102" s="118">
        <f>'Area 3'!$G$67</f>
        <v>0.9</v>
      </c>
      <c r="E102" s="118">
        <f>'Area 4'!$G$67</f>
        <v>0.9</v>
      </c>
      <c r="F102" s="118">
        <f>'Area 5'!$G$67</f>
        <v>0.9</v>
      </c>
      <c r="G102" s="118">
        <f>'Area 6'!$G$67</f>
        <v>0.9</v>
      </c>
      <c r="H102" s="118">
        <f>'Area 7'!$G$67</f>
        <v>0.9</v>
      </c>
      <c r="I102" s="118">
        <f>'Area 8'!$G$67</f>
        <v>0.9</v>
      </c>
      <c r="J102" s="118">
        <f>'Area 9'!$G$67</f>
        <v>0.9</v>
      </c>
      <c r="K102" s="118">
        <f>'Area 10'!$G$67</f>
        <v>0.9</v>
      </c>
      <c r="L102" s="119" t="str">
        <f>IF(B102&lt;&gt;'Area 1'!$G$123,"changed"," ")</f>
        <v xml:space="preserve"> </v>
      </c>
      <c r="M102" s="119" t="str">
        <f>IF(C102&lt;&gt;'Area 2'!$G$123,"changed"," ")</f>
        <v xml:space="preserve"> </v>
      </c>
      <c r="N102" s="119" t="str">
        <f>IF(D102&lt;&gt;'Area 3'!$G$123,"changed"," ")</f>
        <v xml:space="preserve"> </v>
      </c>
      <c r="O102" s="119" t="str">
        <f>IF(E102&lt;&gt;'Area 4'!$G$123,"changed"," ")</f>
        <v xml:space="preserve"> </v>
      </c>
      <c r="P102" s="119" t="str">
        <f>IF(F102&lt;&gt;'Area 5'!$G$123,"changed"," ")</f>
        <v xml:space="preserve"> </v>
      </c>
      <c r="Q102" s="119" t="str">
        <f>IF(G102&lt;&gt;'Area 6'!$G$123,"changed"," ")</f>
        <v xml:space="preserve"> </v>
      </c>
      <c r="R102" s="119" t="str">
        <f>IF(H102&lt;&gt;'Area 7'!$G$123,"changed"," ")</f>
        <v xml:space="preserve"> </v>
      </c>
      <c r="S102" s="119" t="str">
        <f>IF(I102&lt;&gt;'Area 8'!$G$123,"changed"," ")</f>
        <v xml:space="preserve"> </v>
      </c>
      <c r="T102" s="119" t="str">
        <f>IF(J102&lt;&gt;'Area 9'!$G$123,"changed"," ")</f>
        <v xml:space="preserve"> </v>
      </c>
      <c r="U102" s="119" t="str">
        <f>IF(K102&lt;&gt;'Area 10'!$G$123,"changed"," ")</f>
        <v xml:space="preserve"> </v>
      </c>
    </row>
    <row r="103" spans="1:21" x14ac:dyDescent="0.35">
      <c r="A103" s="121" t="s">
        <v>28</v>
      </c>
      <c r="B103" s="118">
        <f>'Area 1'!$H$67</f>
        <v>0.9</v>
      </c>
      <c r="C103" s="118">
        <f>'Area 2'!$H$67</f>
        <v>0.9</v>
      </c>
      <c r="D103" s="118">
        <f>'Area 3'!$H$67</f>
        <v>0.9</v>
      </c>
      <c r="E103" s="118">
        <f>'Area 4'!$H$67</f>
        <v>0.9</v>
      </c>
      <c r="F103" s="118">
        <f>'Area 5'!$H$67</f>
        <v>0.9</v>
      </c>
      <c r="G103" s="118">
        <f>'Area 6'!$H$67</f>
        <v>0.9</v>
      </c>
      <c r="H103" s="118">
        <f>'Area 7'!$H$67</f>
        <v>0.9</v>
      </c>
      <c r="I103" s="118">
        <f>'Area 8'!$H$67</f>
        <v>0.9</v>
      </c>
      <c r="J103" s="118">
        <f>'Area 9'!$H$67</f>
        <v>0.9</v>
      </c>
      <c r="K103" s="118">
        <f>'Area 10'!$H$67</f>
        <v>0.9</v>
      </c>
      <c r="L103" s="119" t="str">
        <f>IF(B103&lt;&gt;'Area 1'!$H$123,"changed"," ")</f>
        <v xml:space="preserve"> </v>
      </c>
      <c r="M103" s="119" t="str">
        <f>IF(C103&lt;&gt;'Area 2'!$H$123,"changed"," ")</f>
        <v xml:space="preserve"> </v>
      </c>
      <c r="N103" s="119" t="str">
        <f>IF(D103&lt;&gt;'Area 3'!$H$123,"changed"," ")</f>
        <v xml:space="preserve"> </v>
      </c>
      <c r="O103" s="119" t="str">
        <f>IF(E103&lt;&gt;'Area 4'!$H$123,"changed"," ")</f>
        <v xml:space="preserve"> </v>
      </c>
      <c r="P103" s="119" t="str">
        <f>IF(F103&lt;&gt;'Area 5'!$H$123,"changed"," ")</f>
        <v xml:space="preserve"> </v>
      </c>
      <c r="Q103" s="119" t="str">
        <f>IF(G103&lt;&gt;'Area 6'!$H$123,"changed"," ")</f>
        <v xml:space="preserve"> </v>
      </c>
      <c r="R103" s="119" t="str">
        <f>IF(H103&lt;&gt;'Area 7'!$H$123,"changed"," ")</f>
        <v xml:space="preserve"> </v>
      </c>
      <c r="S103" s="119" t="str">
        <f>IF(I103&lt;&gt;'Area 8'!$H$123,"changed"," ")</f>
        <v xml:space="preserve"> </v>
      </c>
      <c r="T103" s="119" t="str">
        <f>IF(J103&lt;&gt;'Area 9'!$H$123,"changed"," ")</f>
        <v xml:space="preserve"> </v>
      </c>
      <c r="U103" s="119" t="str">
        <f>IF(K103&lt;&gt;'Area 10'!$H$123,"changed"," ")</f>
        <v xml:space="preserve"> </v>
      </c>
    </row>
    <row r="104" spans="1:21" x14ac:dyDescent="0.35">
      <c r="A104" s="121" t="s">
        <v>29</v>
      </c>
      <c r="B104" s="118">
        <f>'Area 1'!$I$67</f>
        <v>1</v>
      </c>
      <c r="C104" s="118">
        <f>'Area 2'!$I$67</f>
        <v>1</v>
      </c>
      <c r="D104" s="118">
        <f>'Area 3'!$I$67</f>
        <v>1</v>
      </c>
      <c r="E104" s="118">
        <f>'Area 4'!$I$67</f>
        <v>1</v>
      </c>
      <c r="F104" s="118">
        <f>'Area 5'!$I$67</f>
        <v>1</v>
      </c>
      <c r="G104" s="118">
        <f>'Area 6'!$I$67</f>
        <v>1</v>
      </c>
      <c r="H104" s="118">
        <f>'Area 7'!$I$67</f>
        <v>1</v>
      </c>
      <c r="I104" s="118">
        <f>'Area 8'!$I$67</f>
        <v>1</v>
      </c>
      <c r="J104" s="118">
        <f>'Area 9'!$I$67</f>
        <v>1</v>
      </c>
      <c r="K104" s="118">
        <f>'Area 10'!$I$67</f>
        <v>1</v>
      </c>
      <c r="L104" s="119" t="str">
        <f>IF(B104&lt;&gt;'Area 1'!$I$123,"changed"," ")</f>
        <v xml:space="preserve"> </v>
      </c>
      <c r="M104" s="119" t="str">
        <f>IF(C104&lt;&gt;'Area 2'!$I$123,"changed"," ")</f>
        <v xml:space="preserve"> </v>
      </c>
      <c r="N104" s="119" t="str">
        <f>IF(D104&lt;&gt;'Area 3'!$I$123,"changed"," ")</f>
        <v xml:space="preserve"> </v>
      </c>
      <c r="O104" s="119" t="str">
        <f>IF(E104&lt;&gt;'Area 4'!$I$123,"changed"," ")</f>
        <v xml:space="preserve"> </v>
      </c>
      <c r="P104" s="119" t="str">
        <f>IF(F104&lt;&gt;'Area 5'!$I$123,"changed"," ")</f>
        <v xml:space="preserve"> </v>
      </c>
      <c r="Q104" s="119" t="str">
        <f>IF(G104&lt;&gt;'Area 6'!$I$123,"changed"," ")</f>
        <v xml:space="preserve"> </v>
      </c>
      <c r="R104" s="119" t="str">
        <f>IF(H104&lt;&gt;'Area 7'!$I$123,"changed"," ")</f>
        <v xml:space="preserve"> </v>
      </c>
      <c r="S104" s="119" t="str">
        <f>IF(I104&lt;&gt;'Area 8'!$I$123,"changed"," ")</f>
        <v xml:space="preserve"> </v>
      </c>
      <c r="T104" s="119" t="str">
        <f>IF(J104&lt;&gt;'Area 9'!$I$123,"changed"," ")</f>
        <v xml:space="preserve"> </v>
      </c>
      <c r="U104" s="119" t="str">
        <f>IF(K104&lt;&gt;'Area 10'!$I$123,"changed"," ")</f>
        <v xml:space="preserve"> </v>
      </c>
    </row>
    <row r="105" spans="1:21" x14ac:dyDescent="0.35">
      <c r="A105" s="121" t="s">
        <v>30</v>
      </c>
      <c r="B105" s="118">
        <f>'Area 1'!$J$67</f>
        <v>1</v>
      </c>
      <c r="C105" s="118">
        <f>'Area 2'!$J$67</f>
        <v>1</v>
      </c>
      <c r="D105" s="118">
        <f>'Area 3'!$J$67</f>
        <v>1</v>
      </c>
      <c r="E105" s="118">
        <f>'Area 4'!$J$67</f>
        <v>1</v>
      </c>
      <c r="F105" s="118">
        <f>'Area 5'!$J$67</f>
        <v>1</v>
      </c>
      <c r="G105" s="118">
        <f>'Area 6'!$J$67</f>
        <v>1</v>
      </c>
      <c r="H105" s="118">
        <f>'Area 7'!$J$67</f>
        <v>1</v>
      </c>
      <c r="I105" s="118">
        <f>'Area 8'!$J$67</f>
        <v>1</v>
      </c>
      <c r="J105" s="118">
        <f>'Area 9'!$J$67</f>
        <v>1</v>
      </c>
      <c r="K105" s="118">
        <f>'Area 10'!$J$67</f>
        <v>1</v>
      </c>
      <c r="L105" s="119" t="str">
        <f>IF(B105&lt;&gt;'Area 1'!$J$123,"changed"," ")</f>
        <v xml:space="preserve"> </v>
      </c>
      <c r="M105" s="119" t="str">
        <f>IF(C105&lt;&gt;'Area 2'!$J$123,"changed"," ")</f>
        <v xml:space="preserve"> </v>
      </c>
      <c r="N105" s="119" t="str">
        <f>IF(D105&lt;&gt;'Area 3'!$J$123,"changed"," ")</f>
        <v xml:space="preserve"> </v>
      </c>
      <c r="O105" s="119" t="str">
        <f>IF(E105&lt;&gt;'Area 4'!$J$123,"changed"," ")</f>
        <v xml:space="preserve"> </v>
      </c>
      <c r="P105" s="119" t="str">
        <f>IF(F105&lt;&gt;'Area 5'!$J$123,"changed"," ")</f>
        <v xml:space="preserve"> </v>
      </c>
      <c r="Q105" s="119" t="str">
        <f>IF(G105&lt;&gt;'Area 6'!$J$123,"changed"," ")</f>
        <v xml:space="preserve"> </v>
      </c>
      <c r="R105" s="119" t="str">
        <f>IF(H105&lt;&gt;'Area 7'!$J$123,"changed"," ")</f>
        <v xml:space="preserve"> </v>
      </c>
      <c r="S105" s="119" t="str">
        <f>IF(I105&lt;&gt;'Area 8'!$J$123,"changed"," ")</f>
        <v xml:space="preserve"> </v>
      </c>
      <c r="T105" s="119" t="str">
        <f>IF(J105&lt;&gt;'Area 9'!$J$123,"changed"," ")</f>
        <v xml:space="preserve"> </v>
      </c>
      <c r="U105" s="119" t="str">
        <f>IF(K105&lt;&gt;'Area 10'!$J$123,"changed"," ")</f>
        <v xml:space="preserve"> </v>
      </c>
    </row>
    <row r="106" spans="1:21" ht="47" x14ac:dyDescent="0.55000000000000004">
      <c r="A106" s="109" t="s">
        <v>136</v>
      </c>
      <c r="B106" s="118"/>
      <c r="C106" s="118"/>
      <c r="D106" s="118"/>
      <c r="E106" s="118"/>
      <c r="F106" s="118"/>
      <c r="G106" s="118"/>
      <c r="H106" s="118"/>
      <c r="I106" s="118"/>
      <c r="J106" s="118"/>
      <c r="K106" s="118"/>
      <c r="L106" s="118"/>
      <c r="M106" s="118"/>
      <c r="N106" s="118"/>
      <c r="O106" s="118"/>
      <c r="P106" s="118"/>
      <c r="Q106" s="118"/>
      <c r="R106" s="118"/>
      <c r="S106" s="118"/>
      <c r="T106" s="118"/>
      <c r="U106" s="118"/>
    </row>
    <row r="107" spans="1:21" x14ac:dyDescent="0.35">
      <c r="A107" s="113" t="s">
        <v>42</v>
      </c>
      <c r="B107" s="111" t="s">
        <v>109</v>
      </c>
      <c r="C107" s="111" t="s">
        <v>110</v>
      </c>
      <c r="D107" s="111" t="s">
        <v>111</v>
      </c>
      <c r="E107" s="111" t="s">
        <v>112</v>
      </c>
      <c r="F107" s="111" t="s">
        <v>113</v>
      </c>
      <c r="G107" s="111" t="s">
        <v>114</v>
      </c>
      <c r="H107" s="111" t="s">
        <v>115</v>
      </c>
      <c r="I107" s="111" t="s">
        <v>116</v>
      </c>
      <c r="J107" s="111" t="s">
        <v>117</v>
      </c>
      <c r="K107" s="111" t="s">
        <v>118</v>
      </c>
      <c r="L107" s="111" t="s">
        <v>120</v>
      </c>
      <c r="M107" s="113" t="s">
        <v>121</v>
      </c>
      <c r="N107" s="111" t="s">
        <v>122</v>
      </c>
      <c r="O107" s="113" t="s">
        <v>123</v>
      </c>
      <c r="P107" s="111" t="s">
        <v>124</v>
      </c>
      <c r="Q107" s="113" t="s">
        <v>125</v>
      </c>
      <c r="R107" s="111" t="s">
        <v>126</v>
      </c>
      <c r="S107" s="113" t="s">
        <v>127</v>
      </c>
      <c r="T107" s="111" t="s">
        <v>128</v>
      </c>
      <c r="U107" s="111" t="s">
        <v>129</v>
      </c>
    </row>
    <row r="108" spans="1:21" x14ac:dyDescent="0.35">
      <c r="A108" s="121" t="s">
        <v>38</v>
      </c>
      <c r="B108" s="118">
        <f>'Area 1'!$B$68</f>
        <v>0.2</v>
      </c>
      <c r="C108" s="118">
        <f>'Area 2'!$B$68</f>
        <v>0.2</v>
      </c>
      <c r="D108" s="118">
        <f>'Area 3'!$B$68</f>
        <v>0.2</v>
      </c>
      <c r="E108" s="118">
        <f>'Area 4'!$B$68</f>
        <v>0.2</v>
      </c>
      <c r="F108" s="118">
        <f>'Area 5'!$B$68</f>
        <v>0.2</v>
      </c>
      <c r="G108" s="118">
        <f>'Area 6'!$B$68</f>
        <v>0.2</v>
      </c>
      <c r="H108" s="118">
        <f>'Area 7'!$B$68</f>
        <v>0.2</v>
      </c>
      <c r="I108" s="118">
        <f>'Area 8'!$B$68</f>
        <v>0.2</v>
      </c>
      <c r="J108" s="118">
        <f>'Area 9'!$B$68</f>
        <v>0.2</v>
      </c>
      <c r="K108" s="118">
        <f>'Area 10'!$B$68</f>
        <v>0.2</v>
      </c>
      <c r="L108" s="119" t="str">
        <f>IF(B108&lt;&gt;'Area 1'!$B$124,"changed"," ")</f>
        <v xml:space="preserve"> </v>
      </c>
      <c r="M108" s="119" t="str">
        <f>IF(C108&lt;&gt;'Area 1'!$B$124,"changed"," ")</f>
        <v xml:space="preserve"> </v>
      </c>
      <c r="N108" s="119" t="str">
        <f>IF(D108&lt;&gt;'Area 1'!$B$124,"changed"," ")</f>
        <v xml:space="preserve"> </v>
      </c>
      <c r="O108" s="119" t="str">
        <f>IF(E108&lt;&gt;'Area 1'!$B$124,"changed"," ")</f>
        <v xml:space="preserve"> </v>
      </c>
      <c r="P108" s="119" t="str">
        <f>IF(F108&lt;&gt;'Area 1'!$B$124,"changed"," ")</f>
        <v xml:space="preserve"> </v>
      </c>
      <c r="Q108" s="119" t="str">
        <f>IF(G108&lt;&gt;'Area 1'!$B$124,"changed"," ")</f>
        <v xml:space="preserve"> </v>
      </c>
      <c r="R108" s="119" t="str">
        <f>IF(H108&lt;&gt;'Area 1'!$B$124,"changed"," ")</f>
        <v xml:space="preserve"> </v>
      </c>
      <c r="S108" s="119" t="str">
        <f>IF(I108&lt;&gt;'Area 1'!$B$124,"changed"," ")</f>
        <v xml:space="preserve"> </v>
      </c>
      <c r="T108" s="119" t="str">
        <f>IF(J108&lt;&gt;'Area 1'!$B$124,"changed"," ")</f>
        <v xml:space="preserve"> </v>
      </c>
      <c r="U108" s="119" t="str">
        <f>IF(K108&lt;&gt;'Area 1'!$B$124,"changed"," ")</f>
        <v xml:space="preserve"> </v>
      </c>
    </row>
    <row r="109" spans="1:21" ht="29" x14ac:dyDescent="0.35">
      <c r="A109" s="122" t="s">
        <v>46</v>
      </c>
      <c r="B109" s="118">
        <f>'Area 1'!$C$68</f>
        <v>0.9</v>
      </c>
      <c r="C109" s="118">
        <f>'Area 2'!$C$68</f>
        <v>0.9</v>
      </c>
      <c r="D109" s="118">
        <f>'Area 3'!$C$68</f>
        <v>0.9</v>
      </c>
      <c r="E109" s="118">
        <f>'Area 4'!$C$68</f>
        <v>0.9</v>
      </c>
      <c r="F109" s="118">
        <f>'Area 5'!$C$68</f>
        <v>0.9</v>
      </c>
      <c r="G109" s="118">
        <f>'Area 6'!$C$68</f>
        <v>0.9</v>
      </c>
      <c r="H109" s="118">
        <f>'Area 7'!$C$68</f>
        <v>0.9</v>
      </c>
      <c r="I109" s="118">
        <f>'Area 8'!$C$68</f>
        <v>0.9</v>
      </c>
      <c r="J109" s="118">
        <f>'Area 9'!$C$68</f>
        <v>0.9</v>
      </c>
      <c r="K109" s="118">
        <f>'Area 10'!$C$68</f>
        <v>0.9</v>
      </c>
      <c r="L109" s="119" t="str">
        <f>IF(B109&lt;&gt;'Area 1'!$C$124,"changed"," ")</f>
        <v xml:space="preserve"> </v>
      </c>
      <c r="M109" s="119" t="str">
        <f>IF(C109&lt;&gt;'Area 1'!$C$124,"changed"," ")</f>
        <v xml:space="preserve"> </v>
      </c>
      <c r="N109" s="119" t="str">
        <f>IF(D109&lt;&gt;'Area 1'!$C$124,"changed"," ")</f>
        <v xml:space="preserve"> </v>
      </c>
      <c r="O109" s="119" t="str">
        <f>IF(E109&lt;&gt;'Area 1'!$C$124,"changed"," ")</f>
        <v xml:space="preserve"> </v>
      </c>
      <c r="P109" s="119" t="str">
        <f>IF(F109&lt;&gt;'Area 1'!$C$124,"changed"," ")</f>
        <v xml:space="preserve"> </v>
      </c>
      <c r="Q109" s="119" t="str">
        <f>IF(G109&lt;&gt;'Area 1'!$C$124,"changed"," ")</f>
        <v xml:space="preserve"> </v>
      </c>
      <c r="R109" s="119" t="str">
        <f>IF(H109&lt;&gt;'Area 1'!$C$124,"changed"," ")</f>
        <v xml:space="preserve"> </v>
      </c>
      <c r="S109" s="119" t="str">
        <f>IF(I109&lt;&gt;'Area 1'!$C$124,"changed"," ")</f>
        <v xml:space="preserve"> </v>
      </c>
      <c r="T109" s="119" t="str">
        <f>IF(J109&lt;&gt;'Area 1'!$C$124,"changed"," ")</f>
        <v xml:space="preserve"> </v>
      </c>
      <c r="U109" s="119" t="str">
        <f>IF(K109&lt;&gt;'Area 1'!$C$124,"changed"," ")</f>
        <v xml:space="preserve"> </v>
      </c>
    </row>
    <row r="110" spans="1:21" x14ac:dyDescent="0.35">
      <c r="A110" s="13" t="s">
        <v>24</v>
      </c>
      <c r="B110" s="118">
        <f>'Area 1'!$D$68</f>
        <v>0</v>
      </c>
      <c r="C110" s="118">
        <f>'Area 2'!$D$68</f>
        <v>0</v>
      </c>
      <c r="D110" s="118">
        <f>'Area 3'!$D$68</f>
        <v>0</v>
      </c>
      <c r="E110" s="118">
        <f>'Area 4'!$D$68</f>
        <v>0</v>
      </c>
      <c r="F110" s="118">
        <f>'Area 5'!$D$68</f>
        <v>0</v>
      </c>
      <c r="G110" s="118">
        <f>'Area 6'!$D$68</f>
        <v>0</v>
      </c>
      <c r="H110" s="118">
        <f>'Area 7'!$D$68</f>
        <v>0</v>
      </c>
      <c r="I110" s="118">
        <f>'Area 8'!$D$68</f>
        <v>0</v>
      </c>
      <c r="J110" s="118">
        <f>'Area 9'!$D$68</f>
        <v>0</v>
      </c>
      <c r="K110" s="118">
        <f>'Area 10'!$D$68</f>
        <v>0</v>
      </c>
      <c r="L110" s="119" t="str">
        <f>IF(B110&lt;&gt;'Area 1'!$D$124,"changed"," ")</f>
        <v xml:space="preserve"> </v>
      </c>
      <c r="M110" s="119" t="str">
        <f>IF(C110&lt;&gt;'Area 1'!$D$124,"changed"," ")</f>
        <v xml:space="preserve"> </v>
      </c>
      <c r="N110" s="119" t="str">
        <f>IF(D110&lt;&gt;'Area 1'!$D$124,"changed"," ")</f>
        <v xml:space="preserve"> </v>
      </c>
      <c r="O110" s="119" t="str">
        <f>IF(E110&lt;&gt;'Area 1'!$D$124,"changed"," ")</f>
        <v xml:space="preserve"> </v>
      </c>
      <c r="P110" s="119" t="str">
        <f>IF(F110&lt;&gt;'Area 1'!$D$124,"changed"," ")</f>
        <v xml:space="preserve"> </v>
      </c>
      <c r="Q110" s="119" t="str">
        <f>IF(G110&lt;&gt;'Area 1'!$D$124,"changed"," ")</f>
        <v xml:space="preserve"> </v>
      </c>
      <c r="R110" s="119" t="str">
        <f>IF(H110&lt;&gt;'Area 1'!$D$124,"changed"," ")</f>
        <v xml:space="preserve"> </v>
      </c>
      <c r="S110" s="119" t="str">
        <f>IF(I110&lt;&gt;'Area 1'!$D$124,"changed"," ")</f>
        <v xml:space="preserve"> </v>
      </c>
      <c r="T110" s="119" t="str">
        <f>IF(J110&lt;&gt;'Area 1'!$D$124,"changed"," ")</f>
        <v xml:space="preserve"> </v>
      </c>
      <c r="U110" s="119" t="str">
        <f>IF(K110&lt;&gt;'Area 1'!$D$124,"changed"," ")</f>
        <v xml:space="preserve"> </v>
      </c>
    </row>
    <row r="111" spans="1:21" x14ac:dyDescent="0.35">
      <c r="A111" s="121" t="s">
        <v>25</v>
      </c>
      <c r="B111" s="118">
        <f>'Area 1'!$E$68</f>
        <v>0</v>
      </c>
      <c r="C111" s="118">
        <f>'Area 2'!$E$68</f>
        <v>0</v>
      </c>
      <c r="D111" s="118">
        <f>'Area 3'!$E$68</f>
        <v>0</v>
      </c>
      <c r="E111" s="118">
        <f>'Area 4'!$E$68</f>
        <v>0</v>
      </c>
      <c r="F111" s="118">
        <f>'Area 5'!$E$68</f>
        <v>0</v>
      </c>
      <c r="G111" s="118">
        <f>'Area 6'!$E$68</f>
        <v>0</v>
      </c>
      <c r="H111" s="118">
        <f>'Area 7'!$E$68</f>
        <v>0</v>
      </c>
      <c r="I111" s="118">
        <f>'Area 8'!$E$68</f>
        <v>0</v>
      </c>
      <c r="J111" s="118">
        <f>'Area 9'!$E$68</f>
        <v>0</v>
      </c>
      <c r="K111" s="118">
        <f>'Area 10'!$E$68</f>
        <v>0</v>
      </c>
      <c r="L111" s="119" t="str">
        <f>IF(B111&lt;&gt;'Area 1'!$E$124,"changed"," ")</f>
        <v xml:space="preserve"> </v>
      </c>
      <c r="M111" s="119" t="str">
        <f>IF(C111&lt;&gt;'Area 1'!$E$124,"changed"," ")</f>
        <v xml:space="preserve"> </v>
      </c>
      <c r="N111" s="119" t="str">
        <f>IF(D111&lt;&gt;'Area 1'!$E$124,"changed"," ")</f>
        <v xml:space="preserve"> </v>
      </c>
      <c r="O111" s="119" t="str">
        <f>IF(E111&lt;&gt;'Area 1'!$E$124,"changed"," ")</f>
        <v xml:space="preserve"> </v>
      </c>
      <c r="P111" s="119" t="str">
        <f>IF(F111&lt;&gt;'Area 1'!$E$124,"changed"," ")</f>
        <v xml:space="preserve"> </v>
      </c>
      <c r="Q111" s="119" t="str">
        <f>IF(G111&lt;&gt;'Area 1'!$E$124,"changed"," ")</f>
        <v xml:space="preserve"> </v>
      </c>
      <c r="R111" s="119" t="str">
        <f>IF(H111&lt;&gt;'Area 1'!$E$124,"changed"," ")</f>
        <v xml:space="preserve"> </v>
      </c>
      <c r="S111" s="119" t="str">
        <f>IF(I111&lt;&gt;'Area 1'!$E$124,"changed"," ")</f>
        <v xml:space="preserve"> </v>
      </c>
      <c r="T111" s="119" t="str">
        <f>IF(J111&lt;&gt;'Area 1'!$E$124,"changed"," ")</f>
        <v xml:space="preserve"> </v>
      </c>
      <c r="U111" s="119" t="str">
        <f>IF(K111&lt;&gt;'Area 1'!$E$124,"changed"," ")</f>
        <v xml:space="preserve"> </v>
      </c>
    </row>
    <row r="112" spans="1:21" x14ac:dyDescent="0.35">
      <c r="A112" s="121" t="s">
        <v>40</v>
      </c>
      <c r="B112" s="118">
        <f>'Area 1'!$F$68</f>
        <v>0.2</v>
      </c>
      <c r="C112" s="118">
        <f>'Area 2'!$F$68</f>
        <v>0.2</v>
      </c>
      <c r="D112" s="118">
        <f>'Area 3'!$F$68</f>
        <v>0.2</v>
      </c>
      <c r="E112" s="118">
        <f>'Area 4'!$F$68</f>
        <v>0.2</v>
      </c>
      <c r="F112" s="118">
        <f>'Area 5'!$F$68</f>
        <v>0.2</v>
      </c>
      <c r="G112" s="118">
        <f>'Area 6'!$F$68</f>
        <v>0.2</v>
      </c>
      <c r="H112" s="118">
        <f>'Area 7'!$F$68</f>
        <v>0.2</v>
      </c>
      <c r="I112" s="118">
        <f>'Area 8'!$F$68</f>
        <v>0.2</v>
      </c>
      <c r="J112" s="118">
        <f>'Area 9'!$F$68</f>
        <v>0.2</v>
      </c>
      <c r="K112" s="118">
        <f>'Area 10'!$F$68</f>
        <v>0.2</v>
      </c>
      <c r="L112" s="119" t="str">
        <f>IF(B112&lt;&gt;'Area 1'!$F$124,"changed"," ")</f>
        <v xml:space="preserve"> </v>
      </c>
      <c r="M112" s="119" t="str">
        <f>IF(C112&lt;&gt;'Area 1'!$F$124,"changed"," ")</f>
        <v xml:space="preserve"> </v>
      </c>
      <c r="N112" s="119" t="str">
        <f>IF(D112&lt;&gt;'Area 1'!$F$124,"changed"," ")</f>
        <v xml:space="preserve"> </v>
      </c>
      <c r="O112" s="119" t="str">
        <f>IF(E112&lt;&gt;'Area 1'!$F$124,"changed"," ")</f>
        <v xml:space="preserve"> </v>
      </c>
      <c r="P112" s="119" t="str">
        <f>IF(F112&lt;&gt;'Area 1'!$F$124,"changed"," ")</f>
        <v xml:space="preserve"> </v>
      </c>
      <c r="Q112" s="119" t="str">
        <f>IF(G112&lt;&gt;'Area 1'!$F$124,"changed"," ")</f>
        <v xml:space="preserve"> </v>
      </c>
      <c r="R112" s="119" t="str">
        <f>IF(H112&lt;&gt;'Area 1'!$F$124,"changed"," ")</f>
        <v xml:space="preserve"> </v>
      </c>
      <c r="S112" s="119" t="str">
        <f>IF(I112&lt;&gt;'Area 1'!$F$124,"changed"," ")</f>
        <v xml:space="preserve"> </v>
      </c>
      <c r="T112" s="119" t="str">
        <f>IF(J112&lt;&gt;'Area 1'!$F$124,"changed"," ")</f>
        <v xml:space="preserve"> </v>
      </c>
      <c r="U112" s="119" t="str">
        <f>IF(K112&lt;&gt;'Area 1'!$F$124,"changed"," ")</f>
        <v xml:space="preserve"> </v>
      </c>
    </row>
    <row r="113" spans="1:21" x14ac:dyDescent="0.35">
      <c r="A113" s="121" t="s">
        <v>27</v>
      </c>
      <c r="B113" s="118">
        <f>'Area 1'!$G$68</f>
        <v>0</v>
      </c>
      <c r="C113" s="118">
        <f>'Area 2'!$G$68</f>
        <v>0</v>
      </c>
      <c r="D113" s="118">
        <f>'Area 3'!$G$68</f>
        <v>0</v>
      </c>
      <c r="E113" s="118">
        <f>'Area 4'!$G$68</f>
        <v>0</v>
      </c>
      <c r="F113" s="118">
        <f>'Area 5'!$G$68</f>
        <v>0</v>
      </c>
      <c r="G113" s="118">
        <f>'Area 6'!$G$68</f>
        <v>0</v>
      </c>
      <c r="H113" s="118">
        <f>'Area 7'!$G$68</f>
        <v>0</v>
      </c>
      <c r="I113" s="118">
        <f>'Area 8'!$G$68</f>
        <v>0</v>
      </c>
      <c r="J113" s="118">
        <f>'Area 9'!$G$68</f>
        <v>0</v>
      </c>
      <c r="K113" s="118">
        <f>'Area 10'!$G$68</f>
        <v>0</v>
      </c>
      <c r="L113" s="119" t="str">
        <f>IF(B113&lt;&gt;'Area 1'!$G$124,"changed"," ")</f>
        <v xml:space="preserve"> </v>
      </c>
      <c r="M113" s="119" t="str">
        <f>IF(C113&lt;&gt;'Area 1'!$G$124,"changed"," ")</f>
        <v xml:space="preserve"> </v>
      </c>
      <c r="N113" s="119" t="str">
        <f>IF(D113&lt;&gt;'Area 1'!$G$124,"changed"," ")</f>
        <v xml:space="preserve"> </v>
      </c>
      <c r="O113" s="119" t="str">
        <f>IF(E113&lt;&gt;'Area 1'!$G$124,"changed"," ")</f>
        <v xml:space="preserve"> </v>
      </c>
      <c r="P113" s="119" t="str">
        <f>IF(F113&lt;&gt;'Area 1'!$G$124,"changed"," ")</f>
        <v xml:space="preserve"> </v>
      </c>
      <c r="Q113" s="119" t="str">
        <f>IF(G113&lt;&gt;'Area 1'!$G$124,"changed"," ")</f>
        <v xml:space="preserve"> </v>
      </c>
      <c r="R113" s="119" t="str">
        <f>IF(H113&lt;&gt;'Area 1'!$G$124,"changed"," ")</f>
        <v xml:space="preserve"> </v>
      </c>
      <c r="S113" s="119" t="str">
        <f>IF(I113&lt;&gt;'Area 1'!$G$124,"changed"," ")</f>
        <v xml:space="preserve"> </v>
      </c>
      <c r="T113" s="119" t="str">
        <f>IF(J113&lt;&gt;'Area 1'!$G$124,"changed"," ")</f>
        <v xml:space="preserve"> </v>
      </c>
      <c r="U113" s="119" t="str">
        <f>IF(K113&lt;&gt;'Area 1'!$G$124,"changed"," ")</f>
        <v xml:space="preserve"> </v>
      </c>
    </row>
    <row r="114" spans="1:21" x14ac:dyDescent="0.35">
      <c r="A114" s="121" t="s">
        <v>28</v>
      </c>
      <c r="B114" s="118">
        <f>'Area 1'!$H$68</f>
        <v>0</v>
      </c>
      <c r="C114" s="118">
        <f>'Area 2'!$H$68</f>
        <v>0</v>
      </c>
      <c r="D114" s="118">
        <f>'Area 3'!$H$68</f>
        <v>0</v>
      </c>
      <c r="E114" s="118">
        <f>'Area 4'!$H$68</f>
        <v>0</v>
      </c>
      <c r="F114" s="118">
        <f>'Area 5'!$H$68</f>
        <v>0</v>
      </c>
      <c r="G114" s="118">
        <f>'Area 6'!$H$68</f>
        <v>0</v>
      </c>
      <c r="H114" s="118">
        <f>'Area 7'!$H$68</f>
        <v>0</v>
      </c>
      <c r="I114" s="118">
        <f>'Area 8'!$H$68</f>
        <v>0</v>
      </c>
      <c r="J114" s="118">
        <f>'Area 9'!$H$68</f>
        <v>0</v>
      </c>
      <c r="K114" s="118">
        <f>'Area 10'!$H$68</f>
        <v>0</v>
      </c>
      <c r="L114" s="119" t="str">
        <f>IF(B114&lt;&gt;'Area 1'!$H$124,"changed"," ")</f>
        <v xml:space="preserve"> </v>
      </c>
      <c r="M114" s="119" t="str">
        <f>IF(C114&lt;&gt;'Area 1'!$H$124,"changed"," ")</f>
        <v xml:space="preserve"> </v>
      </c>
      <c r="N114" s="119" t="str">
        <f>IF(D114&lt;&gt;'Area 1'!$H$124,"changed"," ")</f>
        <v xml:space="preserve"> </v>
      </c>
      <c r="O114" s="119" t="str">
        <f>IF(E114&lt;&gt;'Area 1'!$H$124,"changed"," ")</f>
        <v xml:space="preserve"> </v>
      </c>
      <c r="P114" s="119" t="str">
        <f>IF(F114&lt;&gt;'Area 1'!$H$124,"changed"," ")</f>
        <v xml:space="preserve"> </v>
      </c>
      <c r="Q114" s="119" t="str">
        <f>IF(G114&lt;&gt;'Area 1'!$H$124,"changed"," ")</f>
        <v xml:space="preserve"> </v>
      </c>
      <c r="R114" s="119" t="str">
        <f>IF(H114&lt;&gt;'Area 1'!$H$124,"changed"," ")</f>
        <v xml:space="preserve"> </v>
      </c>
      <c r="S114" s="119" t="str">
        <f>IF(I114&lt;&gt;'Area 1'!$H$124,"changed"," ")</f>
        <v xml:space="preserve"> </v>
      </c>
      <c r="T114" s="119" t="str">
        <f>IF(J114&lt;&gt;'Area 1'!$H$124,"changed"," ")</f>
        <v xml:space="preserve"> </v>
      </c>
      <c r="U114" s="119" t="str">
        <f>IF(K114&lt;&gt;'Area 1'!$H$124,"changed"," ")</f>
        <v xml:space="preserve"> </v>
      </c>
    </row>
    <row r="115" spans="1:21" x14ac:dyDescent="0.35">
      <c r="A115" s="121" t="s">
        <v>29</v>
      </c>
      <c r="B115" s="118">
        <f>'Area 1'!$I$68</f>
        <v>0</v>
      </c>
      <c r="C115" s="118">
        <f>'Area 2'!$I$68</f>
        <v>0</v>
      </c>
      <c r="D115" s="118">
        <f>'Area 3'!$I$68</f>
        <v>0</v>
      </c>
      <c r="E115" s="118">
        <f>'Area 4'!$I$68</f>
        <v>0</v>
      </c>
      <c r="F115" s="118">
        <f>'Area 5'!$I$68</f>
        <v>0</v>
      </c>
      <c r="G115" s="118">
        <f>'Area 6'!$I$68</f>
        <v>0</v>
      </c>
      <c r="H115" s="118">
        <f>'Area 7'!$I$68</f>
        <v>0</v>
      </c>
      <c r="I115" s="118">
        <f>'Area 8'!$I$68</f>
        <v>0</v>
      </c>
      <c r="J115" s="118">
        <f>'Area 9'!$I$68</f>
        <v>0</v>
      </c>
      <c r="K115" s="118">
        <f>'Area 10'!$I$68</f>
        <v>0</v>
      </c>
      <c r="L115" s="119" t="str">
        <f>IF(B115&lt;&gt;'Area 1'!$I$124,"changed"," ")</f>
        <v xml:space="preserve"> </v>
      </c>
      <c r="M115" s="119" t="str">
        <f>IF(C115&lt;&gt;'Area 1'!$I$124,"changed"," ")</f>
        <v xml:space="preserve"> </v>
      </c>
      <c r="N115" s="119" t="str">
        <f>IF(D115&lt;&gt;'Area 1'!$I$124,"changed"," ")</f>
        <v xml:space="preserve"> </v>
      </c>
      <c r="O115" s="119" t="str">
        <f>IF(E115&lt;&gt;'Area 1'!$I$124,"changed"," ")</f>
        <v xml:space="preserve"> </v>
      </c>
      <c r="P115" s="119" t="str">
        <f>IF(F115&lt;&gt;'Area 1'!$I$124,"changed"," ")</f>
        <v xml:space="preserve"> </v>
      </c>
      <c r="Q115" s="119" t="str">
        <f>IF(G115&lt;&gt;'Area 1'!$I$124,"changed"," ")</f>
        <v xml:space="preserve"> </v>
      </c>
      <c r="R115" s="119" t="str">
        <f>IF(H115&lt;&gt;'Area 1'!$I$124,"changed"," ")</f>
        <v xml:space="preserve"> </v>
      </c>
      <c r="S115" s="119" t="str">
        <f>IF(I115&lt;&gt;'Area 1'!$I$124,"changed"," ")</f>
        <v xml:space="preserve"> </v>
      </c>
      <c r="T115" s="119" t="str">
        <f>IF(J115&lt;&gt;'Area 1'!$I$124,"changed"," ")</f>
        <v xml:space="preserve"> </v>
      </c>
      <c r="U115" s="119" t="str">
        <f>IF(K115&lt;&gt;'Area 1'!$I$124,"changed"," ")</f>
        <v xml:space="preserve"> </v>
      </c>
    </row>
    <row r="116" spans="1:21" x14ac:dyDescent="0.35">
      <c r="A116" s="121" t="s">
        <v>30</v>
      </c>
      <c r="B116" s="118">
        <f>'Area 1'!$J$68</f>
        <v>0</v>
      </c>
      <c r="C116" s="118">
        <f>'Area 2'!$J$68</f>
        <v>0</v>
      </c>
      <c r="D116" s="118">
        <f>'Area 3'!$J$68</f>
        <v>0</v>
      </c>
      <c r="E116" s="118">
        <f>'Area 4'!$J$68</f>
        <v>0</v>
      </c>
      <c r="F116" s="118">
        <f>'Area 5'!$J$68</f>
        <v>0</v>
      </c>
      <c r="G116" s="118">
        <f>'Area 6'!$J$68</f>
        <v>0</v>
      </c>
      <c r="H116" s="118">
        <f>'Area 7'!$J$68</f>
        <v>0</v>
      </c>
      <c r="I116" s="118">
        <f>'Area 8'!$J$68</f>
        <v>0</v>
      </c>
      <c r="J116" s="118">
        <f>'Area 9'!$J$68</f>
        <v>0</v>
      </c>
      <c r="K116" s="118">
        <f>'Area 10'!$J$68</f>
        <v>0</v>
      </c>
      <c r="L116" s="119" t="str">
        <f>IF(B116&lt;&gt;'Area 1'!$J$124,"changed"," ")</f>
        <v xml:space="preserve"> </v>
      </c>
      <c r="M116" s="119" t="str">
        <f>IF(C116&lt;&gt;'Area 1'!$J$124,"changed"," ")</f>
        <v xml:space="preserve"> </v>
      </c>
      <c r="N116" s="119" t="str">
        <f>IF(D116&lt;&gt;'Area 1'!$J$124,"changed"," ")</f>
        <v xml:space="preserve"> </v>
      </c>
      <c r="O116" s="119" t="str">
        <f>IF(E116&lt;&gt;'Area 1'!$J$124,"changed"," ")</f>
        <v xml:space="preserve"> </v>
      </c>
      <c r="P116" s="119" t="str">
        <f>IF(F116&lt;&gt;'Area 1'!$J$124,"changed"," ")</f>
        <v xml:space="preserve"> </v>
      </c>
      <c r="Q116" s="119" t="str">
        <f>IF(G116&lt;&gt;'Area 1'!$J$124,"changed"," ")</f>
        <v xml:space="preserve"> </v>
      </c>
      <c r="R116" s="119" t="str">
        <f>IF(H116&lt;&gt;'Area 1'!$J$124,"changed"," ")</f>
        <v xml:space="preserve"> </v>
      </c>
      <c r="S116" s="119" t="str">
        <f>IF(I116&lt;&gt;'Area 1'!$J$124,"changed"," ")</f>
        <v xml:space="preserve"> </v>
      </c>
      <c r="T116" s="119" t="str">
        <f>IF(J116&lt;&gt;'Area 1'!$J$124,"changed"," ")</f>
        <v xml:space="preserve"> </v>
      </c>
      <c r="U116" s="119" t="str">
        <f>IF(K116&lt;&gt;'Area 1'!$J$124,"changed"," ")</f>
        <v xml:space="preserve"> </v>
      </c>
    </row>
    <row r="117" spans="1:21" ht="47" x14ac:dyDescent="0.55000000000000004">
      <c r="A117" s="109" t="s">
        <v>137</v>
      </c>
      <c r="B117" s="118"/>
      <c r="C117" s="118"/>
      <c r="D117" s="118"/>
      <c r="E117" s="118"/>
      <c r="F117" s="118"/>
      <c r="G117" s="118"/>
      <c r="H117" s="118"/>
      <c r="I117" s="118"/>
      <c r="J117" s="118"/>
      <c r="K117" s="118"/>
      <c r="L117" s="118"/>
      <c r="M117" s="118"/>
      <c r="N117" s="118"/>
      <c r="O117" s="118"/>
      <c r="P117" s="118"/>
      <c r="Q117" s="118"/>
      <c r="R117" s="118"/>
      <c r="S117" s="118"/>
      <c r="T117" s="118"/>
      <c r="U117" s="118"/>
    </row>
    <row r="118" spans="1:21" x14ac:dyDescent="0.35">
      <c r="A118" s="113" t="s">
        <v>42</v>
      </c>
      <c r="B118" s="111" t="s">
        <v>109</v>
      </c>
      <c r="C118" s="111" t="s">
        <v>110</v>
      </c>
      <c r="D118" s="111" t="s">
        <v>111</v>
      </c>
      <c r="E118" s="111" t="s">
        <v>112</v>
      </c>
      <c r="F118" s="111" t="s">
        <v>113</v>
      </c>
      <c r="G118" s="111" t="s">
        <v>114</v>
      </c>
      <c r="H118" s="111" t="s">
        <v>115</v>
      </c>
      <c r="I118" s="111" t="s">
        <v>116</v>
      </c>
      <c r="J118" s="111" t="s">
        <v>117</v>
      </c>
      <c r="K118" s="111" t="s">
        <v>118</v>
      </c>
      <c r="L118" s="111" t="s">
        <v>120</v>
      </c>
      <c r="M118" s="113" t="s">
        <v>121</v>
      </c>
      <c r="N118" s="111" t="s">
        <v>122</v>
      </c>
      <c r="O118" s="113" t="s">
        <v>123</v>
      </c>
      <c r="P118" s="111" t="s">
        <v>124</v>
      </c>
      <c r="Q118" s="113" t="s">
        <v>125</v>
      </c>
      <c r="R118" s="111" t="s">
        <v>126</v>
      </c>
      <c r="S118" s="113" t="s">
        <v>127</v>
      </c>
      <c r="T118" s="111" t="s">
        <v>128</v>
      </c>
      <c r="U118" s="111" t="s">
        <v>129</v>
      </c>
    </row>
    <row r="119" spans="1:21" x14ac:dyDescent="0.35">
      <c r="A119" s="121" t="s">
        <v>38</v>
      </c>
      <c r="B119" s="53">
        <f>'Area 1'!$B$92</f>
        <v>0.9</v>
      </c>
      <c r="C119" s="53">
        <f>'Area 2'!$B$92</f>
        <v>0.9</v>
      </c>
      <c r="D119" s="53">
        <f>'Area 3'!$B$92</f>
        <v>0.9</v>
      </c>
      <c r="E119" s="53">
        <f>'Area 4'!$B$92</f>
        <v>0.9</v>
      </c>
      <c r="F119" s="53">
        <f>'Area 5'!$B$92</f>
        <v>0.9</v>
      </c>
      <c r="G119" s="53">
        <f>'Area 6'!$B$92</f>
        <v>0.9</v>
      </c>
      <c r="H119" s="53">
        <f>'Area 7'!$B$92</f>
        <v>0.9</v>
      </c>
      <c r="I119" s="53">
        <f>'Area 8'!$B$92</f>
        <v>0.9</v>
      </c>
      <c r="J119" s="53">
        <f>'Area 9'!$B$92</f>
        <v>0.9</v>
      </c>
      <c r="K119" s="53">
        <f>'Area 10'!$B$92</f>
        <v>0.9</v>
      </c>
      <c r="L119" s="119" t="str">
        <f>IF(B119&lt;&gt;'Area 1'!$B$123,"changed"," ")</f>
        <v xml:space="preserve"> </v>
      </c>
      <c r="M119" s="119" t="str">
        <f>IF(C119&lt;&gt;'Area 1'!$B$123,"changed"," ")</f>
        <v xml:space="preserve"> </v>
      </c>
      <c r="N119" s="119" t="str">
        <f>IF(D119&lt;&gt;'Area 1'!$B$123,"changed"," ")</f>
        <v xml:space="preserve"> </v>
      </c>
      <c r="O119" s="119" t="str">
        <f>IF(E119&lt;&gt;'Area 1'!$B$123,"changed"," ")</f>
        <v xml:space="preserve"> </v>
      </c>
      <c r="P119" s="119" t="str">
        <f>IF(F119&lt;&gt;'Area 1'!$B$123,"changed"," ")</f>
        <v xml:space="preserve"> </v>
      </c>
      <c r="Q119" s="119" t="str">
        <f>IF(G119&lt;&gt;'Area 1'!$B$123,"changed"," ")</f>
        <v xml:space="preserve"> </v>
      </c>
      <c r="R119" s="119" t="str">
        <f>IF(H119&lt;&gt;'Area 1'!$B$123,"changed"," ")</f>
        <v xml:space="preserve"> </v>
      </c>
      <c r="S119" s="119" t="str">
        <f>IF(I119&lt;&gt;'Area 1'!$B$123,"changed"," ")</f>
        <v xml:space="preserve"> </v>
      </c>
      <c r="T119" s="119" t="str">
        <f>IF(J119&lt;&gt;'Area 1'!$B$123,"changed"," ")</f>
        <v xml:space="preserve"> </v>
      </c>
      <c r="U119" s="119" t="str">
        <f>IF(K119&lt;&gt;'Area 1'!$B$123,"changed"," ")</f>
        <v xml:space="preserve"> </v>
      </c>
    </row>
    <row r="120" spans="1:21" ht="29" x14ac:dyDescent="0.35">
      <c r="A120" s="122" t="s">
        <v>46</v>
      </c>
      <c r="B120" s="53">
        <f>'Area 1'!$C$92</f>
        <v>0.9</v>
      </c>
      <c r="C120" s="53">
        <f>'Area 2'!$C$92</f>
        <v>0.9</v>
      </c>
      <c r="D120" s="53">
        <f>'Area 3'!$C$92</f>
        <v>0.9</v>
      </c>
      <c r="E120" s="53">
        <f>'Area 4'!$C$92</f>
        <v>0.9</v>
      </c>
      <c r="F120" s="53">
        <f>'Area 5'!$C$92</f>
        <v>0.9</v>
      </c>
      <c r="G120" s="53">
        <f>'Area 6'!$C$92</f>
        <v>0.9</v>
      </c>
      <c r="H120" s="53">
        <f>'Area 7'!$C$92</f>
        <v>0.9</v>
      </c>
      <c r="I120" s="53">
        <f>'Area 8'!$C$92</f>
        <v>0.9</v>
      </c>
      <c r="J120" s="53">
        <f>'Area 9'!$C$92</f>
        <v>0.9</v>
      </c>
      <c r="K120" s="53">
        <f>'Area 10'!$C$92</f>
        <v>0.9</v>
      </c>
      <c r="L120" s="119" t="str">
        <f>IF(B120&lt;&gt;'Area 1'!$C$123,"changed"," ")</f>
        <v xml:space="preserve"> </v>
      </c>
      <c r="M120" s="119" t="str">
        <f>IF(C120&lt;&gt;'Area 1'!$C$123,"changed"," ")</f>
        <v xml:space="preserve"> </v>
      </c>
      <c r="N120" s="119" t="str">
        <f>IF(D120&lt;&gt;'Area 1'!$C$123,"changed"," ")</f>
        <v xml:space="preserve"> </v>
      </c>
      <c r="O120" s="119" t="str">
        <f>IF(E120&lt;&gt;'Area 1'!$C$123,"changed"," ")</f>
        <v xml:space="preserve"> </v>
      </c>
      <c r="P120" s="119" t="str">
        <f>IF(F120&lt;&gt;'Area 1'!$C$123,"changed"," ")</f>
        <v xml:space="preserve"> </v>
      </c>
      <c r="Q120" s="119" t="str">
        <f>IF(G120&lt;&gt;'Area 1'!$C$123,"changed"," ")</f>
        <v xml:space="preserve"> </v>
      </c>
      <c r="R120" s="119" t="str">
        <f>IF(H120&lt;&gt;'Area 1'!$C$123,"changed"," ")</f>
        <v xml:space="preserve"> </v>
      </c>
      <c r="S120" s="119" t="str">
        <f>IF(I120&lt;&gt;'Area 1'!$C$123,"changed"," ")</f>
        <v xml:space="preserve"> </v>
      </c>
      <c r="T120" s="119" t="str">
        <f>IF(J120&lt;&gt;'Area 1'!$C$123,"changed"," ")</f>
        <v xml:space="preserve"> </v>
      </c>
      <c r="U120" s="119" t="str">
        <f>IF(K120&lt;&gt;'Area 1'!$C$123,"changed"," ")</f>
        <v xml:space="preserve"> </v>
      </c>
    </row>
    <row r="121" spans="1:21" x14ac:dyDescent="0.35">
      <c r="A121" s="13" t="s">
        <v>24</v>
      </c>
      <c r="B121" s="53">
        <f>'Area 1'!$D$92</f>
        <v>0.9</v>
      </c>
      <c r="C121" s="53">
        <f>'Area 2'!$D$92</f>
        <v>0.9</v>
      </c>
      <c r="D121" s="53">
        <f>'Area 3'!$D$92</f>
        <v>0.9</v>
      </c>
      <c r="E121" s="53">
        <f>'Area 4'!$D$92</f>
        <v>0.9</v>
      </c>
      <c r="F121" s="53">
        <f>'Area 5'!$D$92</f>
        <v>0.9</v>
      </c>
      <c r="G121" s="53">
        <f>'Area 6'!$D$92</f>
        <v>0.9</v>
      </c>
      <c r="H121" s="53">
        <f>'Area 7'!$D$92</f>
        <v>0.9</v>
      </c>
      <c r="I121" s="53">
        <f>'Area 8'!$D$92</f>
        <v>0.9</v>
      </c>
      <c r="J121" s="53">
        <f>'Area 9'!$D$92</f>
        <v>0.9</v>
      </c>
      <c r="K121" s="53">
        <f>'Area 10'!$D$92</f>
        <v>0.9</v>
      </c>
      <c r="L121" s="119" t="str">
        <f>IF(B121&lt;&gt;'Area 1'!$D$123,"changed"," ")</f>
        <v xml:space="preserve"> </v>
      </c>
      <c r="M121" s="119" t="str">
        <f>IF(C121&lt;&gt;'Area 1'!$D$123,"changed"," ")</f>
        <v xml:space="preserve"> </v>
      </c>
      <c r="N121" s="119" t="str">
        <f>IF(D121&lt;&gt;'Area 1'!$D$123,"changed"," ")</f>
        <v xml:space="preserve"> </v>
      </c>
      <c r="O121" s="119" t="str">
        <f>IF(E121&lt;&gt;'Area 1'!$D$123,"changed"," ")</f>
        <v xml:space="preserve"> </v>
      </c>
      <c r="P121" s="119" t="str">
        <f>IF(F121&lt;&gt;'Area 1'!$D$123,"changed"," ")</f>
        <v xml:space="preserve"> </v>
      </c>
      <c r="Q121" s="119" t="str">
        <f>IF(G121&lt;&gt;'Area 1'!$D$123,"changed"," ")</f>
        <v xml:space="preserve"> </v>
      </c>
      <c r="R121" s="119" t="str">
        <f>IF(H121&lt;&gt;'Area 1'!$D$123,"changed"," ")</f>
        <v xml:space="preserve"> </v>
      </c>
      <c r="S121" s="119" t="str">
        <f>IF(I121&lt;&gt;'Area 1'!$D$123,"changed"," ")</f>
        <v xml:space="preserve"> </v>
      </c>
      <c r="T121" s="119" t="str">
        <f>IF(J121&lt;&gt;'Area 1'!$D$123,"changed"," ")</f>
        <v xml:space="preserve"> </v>
      </c>
      <c r="U121" s="119" t="str">
        <f>IF(K121&lt;&gt;'Area 1'!$D$123,"changed"," ")</f>
        <v xml:space="preserve"> </v>
      </c>
    </row>
    <row r="122" spans="1:21" x14ac:dyDescent="0.35">
      <c r="A122" s="121" t="s">
        <v>25</v>
      </c>
      <c r="B122" s="53">
        <f>'Area 1'!$E$92</f>
        <v>0.9</v>
      </c>
      <c r="C122" s="53">
        <f>'Area 2'!$E$92</f>
        <v>0.9</v>
      </c>
      <c r="D122" s="53">
        <f>'Area 3'!$E$92</f>
        <v>0.9</v>
      </c>
      <c r="E122" s="53">
        <f>'Area 4'!$E$92</f>
        <v>0.9</v>
      </c>
      <c r="F122" s="53">
        <f>'Area 5'!$E$92</f>
        <v>0.9</v>
      </c>
      <c r="G122" s="53">
        <f>'Area 6'!$E$92</f>
        <v>0.9</v>
      </c>
      <c r="H122" s="53">
        <f>'Area 7'!$E$92</f>
        <v>0.9</v>
      </c>
      <c r="I122" s="53">
        <f>'Area 8'!$E$92</f>
        <v>0.9</v>
      </c>
      <c r="J122" s="53">
        <f>'Area 9'!$E$92</f>
        <v>0.9</v>
      </c>
      <c r="K122" s="53">
        <f>'Area 10'!$E$92</f>
        <v>0.9</v>
      </c>
      <c r="L122" s="119" t="str">
        <f>IF(B122&lt;&gt;'Area 1'!$E$123,"changed"," ")</f>
        <v xml:space="preserve"> </v>
      </c>
      <c r="M122" s="119" t="str">
        <f>IF(C122&lt;&gt;'Area 1'!$E$123,"changed"," ")</f>
        <v xml:space="preserve"> </v>
      </c>
      <c r="N122" s="119" t="str">
        <f>IF(D122&lt;&gt;'Area 1'!$E$123,"changed"," ")</f>
        <v xml:space="preserve"> </v>
      </c>
      <c r="O122" s="119" t="str">
        <f>IF(E122&lt;&gt;'Area 1'!$E$123,"changed"," ")</f>
        <v xml:space="preserve"> </v>
      </c>
      <c r="P122" s="119" t="str">
        <f>IF(F122&lt;&gt;'Area 1'!$E$123,"changed"," ")</f>
        <v xml:space="preserve"> </v>
      </c>
      <c r="Q122" s="119" t="str">
        <f>IF(G122&lt;&gt;'Area 1'!$E$123,"changed"," ")</f>
        <v xml:space="preserve"> </v>
      </c>
      <c r="R122" s="119" t="str">
        <f>IF(H122&lt;&gt;'Area 1'!$E$123,"changed"," ")</f>
        <v xml:space="preserve"> </v>
      </c>
      <c r="S122" s="119" t="str">
        <f>IF(I122&lt;&gt;'Area 1'!$E$123,"changed"," ")</f>
        <v xml:space="preserve"> </v>
      </c>
      <c r="T122" s="119" t="str">
        <f>IF(J122&lt;&gt;'Area 1'!$E$123,"changed"," ")</f>
        <v xml:space="preserve"> </v>
      </c>
      <c r="U122" s="119" t="str">
        <f>IF(K122&lt;&gt;'Area 1'!$E$123,"changed"," ")</f>
        <v xml:space="preserve"> </v>
      </c>
    </row>
    <row r="123" spans="1:21" x14ac:dyDescent="0.35">
      <c r="A123" s="121" t="s">
        <v>40</v>
      </c>
      <c r="B123" s="53">
        <f>'Area 1'!$F$92</f>
        <v>0.9</v>
      </c>
      <c r="C123" s="53">
        <f>'Area 2'!$F$92</f>
        <v>0.9</v>
      </c>
      <c r="D123" s="53">
        <f>'Area 3'!$F$92</f>
        <v>0.9</v>
      </c>
      <c r="E123" s="53">
        <f>'Area 4'!$F$92</f>
        <v>0.9</v>
      </c>
      <c r="F123" s="53">
        <f>'Area 5'!$F$92</f>
        <v>0.9</v>
      </c>
      <c r="G123" s="53">
        <f>'Area 6'!$F$92</f>
        <v>0.9</v>
      </c>
      <c r="H123" s="53">
        <f>'Area 7'!$F$92</f>
        <v>0.9</v>
      </c>
      <c r="I123" s="53">
        <f>'Area 8'!$F$92</f>
        <v>0.9</v>
      </c>
      <c r="J123" s="53">
        <f>'Area 9'!$F$92</f>
        <v>0.9</v>
      </c>
      <c r="K123" s="53">
        <f>'Area 10'!$F$92</f>
        <v>0.9</v>
      </c>
      <c r="L123" s="119" t="str">
        <f>IF(B123&lt;&gt;'Area 1'!$F$123,"changed"," ")</f>
        <v xml:space="preserve"> </v>
      </c>
      <c r="M123" s="119" t="str">
        <f>IF(C123&lt;&gt;'Area 1'!$F$123,"changed"," ")</f>
        <v xml:space="preserve"> </v>
      </c>
      <c r="N123" s="119" t="str">
        <f>IF(D123&lt;&gt;'Area 1'!$F$123,"changed"," ")</f>
        <v xml:space="preserve"> </v>
      </c>
      <c r="O123" s="119" t="str">
        <f>IF(E123&lt;&gt;'Area 1'!$F$123,"changed"," ")</f>
        <v xml:space="preserve"> </v>
      </c>
      <c r="P123" s="119" t="str">
        <f>IF(F123&lt;&gt;'Area 1'!$F$123,"changed"," ")</f>
        <v xml:space="preserve"> </v>
      </c>
      <c r="Q123" s="119" t="str">
        <f>IF(G123&lt;&gt;'Area 1'!$F$123,"changed"," ")</f>
        <v xml:space="preserve"> </v>
      </c>
      <c r="R123" s="119" t="str">
        <f>IF(H123&lt;&gt;'Area 1'!$F$123,"changed"," ")</f>
        <v xml:space="preserve"> </v>
      </c>
      <c r="S123" s="119" t="str">
        <f>IF(I123&lt;&gt;'Area 1'!$F$123,"changed"," ")</f>
        <v xml:space="preserve"> </v>
      </c>
      <c r="T123" s="119" t="str">
        <f>IF(J123&lt;&gt;'Area 1'!$F$123,"changed"," ")</f>
        <v xml:space="preserve"> </v>
      </c>
      <c r="U123" s="119" t="str">
        <f>IF(K123&lt;&gt;'Area 1'!$F$123,"changed"," ")</f>
        <v xml:space="preserve"> </v>
      </c>
    </row>
    <row r="124" spans="1:21" x14ac:dyDescent="0.35">
      <c r="A124" s="121" t="s">
        <v>27</v>
      </c>
      <c r="B124" s="53">
        <f>'Area 1'!$G$92</f>
        <v>0.9</v>
      </c>
      <c r="C124" s="53">
        <f>'Area 2'!$G$92</f>
        <v>0.9</v>
      </c>
      <c r="D124" s="53">
        <f>'Area 3'!$G$92</f>
        <v>0.9</v>
      </c>
      <c r="E124" s="53">
        <f>'Area 4'!$G$92</f>
        <v>0.9</v>
      </c>
      <c r="F124" s="53">
        <f>'Area 5'!$G$92</f>
        <v>0.9</v>
      </c>
      <c r="G124" s="53">
        <f>'Area 6'!$G$92</f>
        <v>0.9</v>
      </c>
      <c r="H124" s="53">
        <f>'Area 7'!$G$92</f>
        <v>0.9</v>
      </c>
      <c r="I124" s="53">
        <f>'Area 8'!$G$92</f>
        <v>0.9</v>
      </c>
      <c r="J124" s="53">
        <f>'Area 9'!$G$92</f>
        <v>0.9</v>
      </c>
      <c r="K124" s="53">
        <f>'Area 10'!$G$92</f>
        <v>0.9</v>
      </c>
      <c r="L124" s="119" t="str">
        <f>IF(B124&lt;&gt;'Area 1'!$G$123,"changed"," ")</f>
        <v xml:space="preserve"> </v>
      </c>
      <c r="M124" s="119" t="str">
        <f>IF(C124&lt;&gt;'Area 1'!$G$123,"changed"," ")</f>
        <v xml:space="preserve"> </v>
      </c>
      <c r="N124" s="119" t="str">
        <f>IF(D124&lt;&gt;'Area 1'!$G$123,"changed"," ")</f>
        <v xml:space="preserve"> </v>
      </c>
      <c r="O124" s="119" t="str">
        <f>IF(E124&lt;&gt;'Area 1'!$G$123,"changed"," ")</f>
        <v xml:space="preserve"> </v>
      </c>
      <c r="P124" s="119" t="str">
        <f>IF(F124&lt;&gt;'Area 1'!$G$123,"changed"," ")</f>
        <v xml:space="preserve"> </v>
      </c>
      <c r="Q124" s="119" t="str">
        <f>IF(G124&lt;&gt;'Area 1'!$G$123,"changed"," ")</f>
        <v xml:space="preserve"> </v>
      </c>
      <c r="R124" s="119" t="str">
        <f>IF(H124&lt;&gt;'Area 1'!$G$123,"changed"," ")</f>
        <v xml:space="preserve"> </v>
      </c>
      <c r="S124" s="119" t="str">
        <f>IF(I124&lt;&gt;'Area 1'!$G$123,"changed"," ")</f>
        <v xml:space="preserve"> </v>
      </c>
      <c r="T124" s="119" t="str">
        <f>IF(J124&lt;&gt;'Area 1'!$G$123,"changed"," ")</f>
        <v xml:space="preserve"> </v>
      </c>
      <c r="U124" s="119" t="str">
        <f>IF(K124&lt;&gt;'Area 1'!$G$123,"changed"," ")</f>
        <v xml:space="preserve"> </v>
      </c>
    </row>
    <row r="125" spans="1:21" x14ac:dyDescent="0.35">
      <c r="A125" s="121" t="s">
        <v>28</v>
      </c>
      <c r="B125" s="53">
        <f>'Area 1'!$H$92</f>
        <v>0.9</v>
      </c>
      <c r="C125" s="53">
        <f>'Area 2'!$H$92</f>
        <v>0.9</v>
      </c>
      <c r="D125" s="53">
        <f>'Area 3'!$H$92</f>
        <v>0.9</v>
      </c>
      <c r="E125" s="53">
        <f>'Area 4'!$H$92</f>
        <v>0.9</v>
      </c>
      <c r="F125" s="53">
        <f>'Area 5'!$H$92</f>
        <v>0.9</v>
      </c>
      <c r="G125" s="53">
        <f>'Area 6'!$H$92</f>
        <v>0.9</v>
      </c>
      <c r="H125" s="53">
        <f>'Area 7'!$H$92</f>
        <v>0.9</v>
      </c>
      <c r="I125" s="53">
        <f>'Area 8'!$H$92</f>
        <v>0.9</v>
      </c>
      <c r="J125" s="53">
        <f>'Area 9'!$H$92</f>
        <v>0.9</v>
      </c>
      <c r="K125" s="53">
        <f>'Area 10'!$H$92</f>
        <v>0.9</v>
      </c>
      <c r="L125" s="119" t="str">
        <f>IF(B125&lt;&gt;'Area 1'!$H$123,"changed"," ")</f>
        <v xml:space="preserve"> </v>
      </c>
      <c r="M125" s="119" t="str">
        <f>IF(C125&lt;&gt;'Area 1'!$H$123,"changed"," ")</f>
        <v xml:space="preserve"> </v>
      </c>
      <c r="N125" s="119" t="str">
        <f>IF(D125&lt;&gt;'Area 1'!$H$123,"changed"," ")</f>
        <v xml:space="preserve"> </v>
      </c>
      <c r="O125" s="119" t="str">
        <f>IF(E125&lt;&gt;'Area 1'!$H$123,"changed"," ")</f>
        <v xml:space="preserve"> </v>
      </c>
      <c r="P125" s="119" t="str">
        <f>IF(F125&lt;&gt;'Area 1'!$H$123,"changed"," ")</f>
        <v xml:space="preserve"> </v>
      </c>
      <c r="Q125" s="119" t="str">
        <f>IF(G125&lt;&gt;'Area 1'!$H$123,"changed"," ")</f>
        <v xml:space="preserve"> </v>
      </c>
      <c r="R125" s="119" t="str">
        <f>IF(H125&lt;&gt;'Area 1'!$H$123,"changed"," ")</f>
        <v xml:space="preserve"> </v>
      </c>
      <c r="S125" s="119" t="str">
        <f>IF(I125&lt;&gt;'Area 1'!$H$123,"changed"," ")</f>
        <v xml:space="preserve"> </v>
      </c>
      <c r="T125" s="119" t="str">
        <f>IF(J125&lt;&gt;'Area 1'!$H$123,"changed"," ")</f>
        <v xml:space="preserve"> </v>
      </c>
      <c r="U125" s="119" t="str">
        <f>IF(K125&lt;&gt;'Area 1'!$H$123,"changed"," ")</f>
        <v xml:space="preserve"> </v>
      </c>
    </row>
    <row r="126" spans="1:21" x14ac:dyDescent="0.35">
      <c r="A126" s="121" t="s">
        <v>29</v>
      </c>
      <c r="B126" s="53">
        <f>'Area 1'!$I$92</f>
        <v>1</v>
      </c>
      <c r="C126" s="53">
        <f>'Area 2'!$I$92</f>
        <v>1</v>
      </c>
      <c r="D126" s="53">
        <f>'Area 3'!$I$92</f>
        <v>1</v>
      </c>
      <c r="E126" s="53">
        <f>'Area 4'!$I$92</f>
        <v>1</v>
      </c>
      <c r="F126" s="53">
        <f>'Area 5'!$I$92</f>
        <v>1</v>
      </c>
      <c r="G126" s="53">
        <f>'Area 6'!$I$92</f>
        <v>1</v>
      </c>
      <c r="H126" s="53">
        <f>'Area 7'!$I$92</f>
        <v>1</v>
      </c>
      <c r="I126" s="53">
        <f>'Area 8'!$I$92</f>
        <v>1</v>
      </c>
      <c r="J126" s="53">
        <f>'Area 9'!$I$92</f>
        <v>1</v>
      </c>
      <c r="K126" s="53">
        <f>'Area 10'!$I$92</f>
        <v>1</v>
      </c>
      <c r="L126" s="119" t="str">
        <f>IF(B126&lt;&gt;'Area 1'!$I$123,"changed"," ")</f>
        <v xml:space="preserve"> </v>
      </c>
      <c r="M126" s="119" t="str">
        <f>IF(C126&lt;&gt;'Area 1'!$I$123,"changed"," ")</f>
        <v xml:space="preserve"> </v>
      </c>
      <c r="N126" s="119" t="str">
        <f>IF(D126&lt;&gt;'Area 1'!$I$123,"changed"," ")</f>
        <v xml:space="preserve"> </v>
      </c>
      <c r="O126" s="119" t="str">
        <f>IF(E126&lt;&gt;'Area 1'!$I$123,"changed"," ")</f>
        <v xml:space="preserve"> </v>
      </c>
      <c r="P126" s="119" t="str">
        <f>IF(F126&lt;&gt;'Area 1'!$I$123,"changed"," ")</f>
        <v xml:space="preserve"> </v>
      </c>
      <c r="Q126" s="119" t="str">
        <f>IF(G126&lt;&gt;'Area 1'!$I$123,"changed"," ")</f>
        <v xml:space="preserve"> </v>
      </c>
      <c r="R126" s="119" t="str">
        <f>IF(H126&lt;&gt;'Area 1'!$I$123,"changed"," ")</f>
        <v xml:space="preserve"> </v>
      </c>
      <c r="S126" s="119" t="str">
        <f>IF(I126&lt;&gt;'Area 1'!$I$123,"changed"," ")</f>
        <v xml:space="preserve"> </v>
      </c>
      <c r="T126" s="119" t="str">
        <f>IF(J126&lt;&gt;'Area 1'!$I$123,"changed"," ")</f>
        <v xml:space="preserve"> </v>
      </c>
      <c r="U126" s="119" t="str">
        <f>IF(K126&lt;&gt;'Area 1'!$I$123,"changed"," ")</f>
        <v xml:space="preserve"> </v>
      </c>
    </row>
    <row r="127" spans="1:21" x14ac:dyDescent="0.35">
      <c r="A127" s="121" t="s">
        <v>30</v>
      </c>
      <c r="B127" s="53">
        <f>'Area 1'!$J$92</f>
        <v>1</v>
      </c>
      <c r="C127" s="53">
        <f>'Area 2'!$J$92</f>
        <v>1</v>
      </c>
      <c r="D127" s="53">
        <f>'Area 3'!$J$92</f>
        <v>1</v>
      </c>
      <c r="E127" s="53">
        <f>'Area 4'!$J$92</f>
        <v>1</v>
      </c>
      <c r="F127" s="53">
        <f>'Area 5'!$J$92</f>
        <v>1</v>
      </c>
      <c r="G127" s="53">
        <f>'Area 6'!$J$92</f>
        <v>1</v>
      </c>
      <c r="H127" s="53">
        <f>'Area 7'!$J$92</f>
        <v>1</v>
      </c>
      <c r="I127" s="53">
        <f>'Area 8'!$J$92</f>
        <v>1</v>
      </c>
      <c r="J127" s="53">
        <f>'Area 9'!$J$92</f>
        <v>1</v>
      </c>
      <c r="K127" s="53">
        <f>'Area 10'!$J$92</f>
        <v>1</v>
      </c>
      <c r="L127" s="119" t="str">
        <f>IF(B127&lt;&gt;'Area 1'!$J$123,"changed"," ")</f>
        <v xml:space="preserve"> </v>
      </c>
      <c r="M127" s="119" t="str">
        <f>IF(C127&lt;&gt;'Area 1'!$J$123,"changed"," ")</f>
        <v xml:space="preserve"> </v>
      </c>
      <c r="N127" s="119" t="str">
        <f>IF(D127&lt;&gt;'Area 1'!$J$123,"changed"," ")</f>
        <v xml:space="preserve"> </v>
      </c>
      <c r="O127" s="119" t="str">
        <f>IF(E127&lt;&gt;'Area 1'!$J$123,"changed"," ")</f>
        <v xml:space="preserve"> </v>
      </c>
      <c r="P127" s="119" t="str">
        <f>IF(F127&lt;&gt;'Area 1'!$J$123,"changed"," ")</f>
        <v xml:space="preserve"> </v>
      </c>
      <c r="Q127" s="119" t="str">
        <f>IF(G127&lt;&gt;'Area 1'!$J$123,"changed"," ")</f>
        <v xml:space="preserve"> </v>
      </c>
      <c r="R127" s="119" t="str">
        <f>IF(H127&lt;&gt;'Area 1'!$J$123,"changed"," ")</f>
        <v xml:space="preserve"> </v>
      </c>
      <c r="S127" s="119" t="str">
        <f>IF(I127&lt;&gt;'Area 1'!$J$123,"changed"," ")</f>
        <v xml:space="preserve"> </v>
      </c>
      <c r="T127" s="119" t="str">
        <f>IF(J127&lt;&gt;'Area 1'!$J$123,"changed"," ")</f>
        <v xml:space="preserve"> </v>
      </c>
      <c r="U127" s="119" t="str">
        <f>IF(K127&lt;&gt;'Area 1'!$J$123,"changed"," ")</f>
        <v xml:space="preserve"> </v>
      </c>
    </row>
    <row r="128" spans="1:21" ht="47" x14ac:dyDescent="0.55000000000000004">
      <c r="A128" s="109" t="s">
        <v>138</v>
      </c>
      <c r="B128" s="118"/>
      <c r="C128" s="118"/>
      <c r="D128" s="118"/>
      <c r="E128" s="118"/>
      <c r="F128" s="118"/>
      <c r="G128" s="118"/>
      <c r="H128" s="118"/>
      <c r="I128" s="118"/>
      <c r="J128" s="118"/>
      <c r="K128" s="118"/>
      <c r="L128" s="118"/>
      <c r="M128" s="118"/>
      <c r="N128" s="118"/>
      <c r="O128" s="118"/>
      <c r="P128" s="118"/>
      <c r="Q128" s="118"/>
      <c r="R128" s="118"/>
      <c r="S128" s="118"/>
      <c r="T128" s="118"/>
      <c r="U128" s="118"/>
    </row>
    <row r="129" spans="1:21" x14ac:dyDescent="0.35">
      <c r="A129" s="113" t="s">
        <v>42</v>
      </c>
      <c r="B129" s="111" t="s">
        <v>109</v>
      </c>
      <c r="C129" s="111" t="s">
        <v>110</v>
      </c>
      <c r="D129" s="111" t="s">
        <v>111</v>
      </c>
      <c r="E129" s="111" t="s">
        <v>112</v>
      </c>
      <c r="F129" s="111" t="s">
        <v>113</v>
      </c>
      <c r="G129" s="111" t="s">
        <v>114</v>
      </c>
      <c r="H129" s="111" t="s">
        <v>115</v>
      </c>
      <c r="I129" s="111" t="s">
        <v>116</v>
      </c>
      <c r="J129" s="111" t="s">
        <v>117</v>
      </c>
      <c r="K129" s="111" t="s">
        <v>118</v>
      </c>
      <c r="L129" s="111" t="s">
        <v>120</v>
      </c>
      <c r="M129" s="113" t="s">
        <v>121</v>
      </c>
      <c r="N129" s="111" t="s">
        <v>122</v>
      </c>
      <c r="O129" s="113" t="s">
        <v>123</v>
      </c>
      <c r="P129" s="111" t="s">
        <v>124</v>
      </c>
      <c r="Q129" s="113" t="s">
        <v>125</v>
      </c>
      <c r="R129" s="111" t="s">
        <v>126</v>
      </c>
      <c r="S129" s="113" t="s">
        <v>127</v>
      </c>
      <c r="T129" s="111" t="s">
        <v>128</v>
      </c>
      <c r="U129" s="111" t="s">
        <v>129</v>
      </c>
    </row>
    <row r="130" spans="1:21" x14ac:dyDescent="0.35">
      <c r="A130" s="121" t="s">
        <v>38</v>
      </c>
      <c r="B130" s="53">
        <f>'Area 1'!$B$93</f>
        <v>0.2</v>
      </c>
      <c r="C130" s="53">
        <f>'Area 2'!$B$93</f>
        <v>0.2</v>
      </c>
      <c r="D130" s="53">
        <f>'Area 3'!$B$93</f>
        <v>0.2</v>
      </c>
      <c r="E130" s="53">
        <f>'Area 4'!$B$93</f>
        <v>0.2</v>
      </c>
      <c r="F130" s="53">
        <f>'Area 5'!$B$93</f>
        <v>0.2</v>
      </c>
      <c r="G130" s="53">
        <f>'Area 6'!$B$93</f>
        <v>0.2</v>
      </c>
      <c r="H130" s="53">
        <f>'Area 7'!$B$93</f>
        <v>0.2</v>
      </c>
      <c r="I130" s="53">
        <f>'Area 8'!$B$93</f>
        <v>0.2</v>
      </c>
      <c r="J130" s="53">
        <f>'Area 9'!$B$93</f>
        <v>0.2</v>
      </c>
      <c r="K130" s="53">
        <f>'Area 10'!$B$93</f>
        <v>0.2</v>
      </c>
      <c r="L130" s="119" t="str">
        <f>IF(B130&lt;&gt;'Area 1'!$B$124,"changed"," ")</f>
        <v xml:space="preserve"> </v>
      </c>
      <c r="M130" s="119" t="str">
        <f>IF(C130&lt;&gt;'Area 1'!$B$124,"changed"," ")</f>
        <v xml:space="preserve"> </v>
      </c>
      <c r="N130" s="119" t="str">
        <f>IF(D130&lt;&gt;'Area 1'!$B$124,"changed"," ")</f>
        <v xml:space="preserve"> </v>
      </c>
      <c r="O130" s="119" t="str">
        <f>IF(E130&lt;&gt;'Area 1'!$B$124,"changed"," ")</f>
        <v xml:space="preserve"> </v>
      </c>
      <c r="P130" s="119" t="str">
        <f>IF(F130&lt;&gt;'Area 1'!$B$124,"changed"," ")</f>
        <v xml:space="preserve"> </v>
      </c>
      <c r="Q130" s="119" t="str">
        <f>IF(G130&lt;&gt;'Area 1'!$B$124,"changed"," ")</f>
        <v xml:space="preserve"> </v>
      </c>
      <c r="R130" s="119" t="str">
        <f>IF(H130&lt;&gt;'Area 1'!$B$124,"changed"," ")</f>
        <v xml:space="preserve"> </v>
      </c>
      <c r="S130" s="119" t="str">
        <f>IF(I130&lt;&gt;'Area 1'!$B$124,"changed"," ")</f>
        <v xml:space="preserve"> </v>
      </c>
      <c r="T130" s="119" t="str">
        <f>IF(J130&lt;&gt;'Area 1'!$B$124,"changed"," ")</f>
        <v xml:space="preserve"> </v>
      </c>
      <c r="U130" s="119" t="str">
        <f>IF(K130&lt;&gt;'Area 1'!$B$124,"changed"," ")</f>
        <v xml:space="preserve"> </v>
      </c>
    </row>
    <row r="131" spans="1:21" ht="29" x14ac:dyDescent="0.35">
      <c r="A131" s="122" t="s">
        <v>46</v>
      </c>
      <c r="B131" s="53">
        <f>'Area 1'!$C$93</f>
        <v>0.9</v>
      </c>
      <c r="C131" s="53">
        <f>'Area 2'!$C$93</f>
        <v>0.9</v>
      </c>
      <c r="D131" s="53">
        <f>'Area 3'!$C$93</f>
        <v>0.9</v>
      </c>
      <c r="E131" s="53">
        <f>'Area 4'!$C$93</f>
        <v>0.9</v>
      </c>
      <c r="F131" s="53">
        <f>'Area 5'!$C$93</f>
        <v>0.9</v>
      </c>
      <c r="G131" s="53">
        <f>'Area 6'!$C$93</f>
        <v>0.9</v>
      </c>
      <c r="H131" s="53">
        <f>'Area 7'!$C$93</f>
        <v>0.9</v>
      </c>
      <c r="I131" s="53">
        <f>'Area 8'!$C$93</f>
        <v>0.9</v>
      </c>
      <c r="J131" s="53">
        <f>'Area 9'!$C$93</f>
        <v>0.9</v>
      </c>
      <c r="K131" s="53">
        <f>'Area 10'!$C$93</f>
        <v>0.9</v>
      </c>
      <c r="L131" s="119" t="str">
        <f>IF(B131&lt;&gt;'Area 1'!$C$124,"changed"," ")</f>
        <v xml:space="preserve"> </v>
      </c>
      <c r="M131" s="119" t="str">
        <f>IF(C131&lt;&gt;'Area 1'!$C$124,"changed"," ")</f>
        <v xml:space="preserve"> </v>
      </c>
      <c r="N131" s="119" t="str">
        <f>IF(D131&lt;&gt;'Area 1'!$C$124,"changed"," ")</f>
        <v xml:space="preserve"> </v>
      </c>
      <c r="O131" s="119" t="str">
        <f>IF(E131&lt;&gt;'Area 1'!$C$124,"changed"," ")</f>
        <v xml:space="preserve"> </v>
      </c>
      <c r="P131" s="119" t="str">
        <f>IF(F131&lt;&gt;'Area 1'!$C$124,"changed"," ")</f>
        <v xml:space="preserve"> </v>
      </c>
      <c r="Q131" s="119" t="str">
        <f>IF(G131&lt;&gt;'Area 1'!$C$124,"changed"," ")</f>
        <v xml:space="preserve"> </v>
      </c>
      <c r="R131" s="119" t="str">
        <f>IF(H131&lt;&gt;'Area 1'!$C$124,"changed"," ")</f>
        <v xml:space="preserve"> </v>
      </c>
      <c r="S131" s="119" t="str">
        <f>IF(I131&lt;&gt;'Area 1'!$C$124,"changed"," ")</f>
        <v xml:space="preserve"> </v>
      </c>
      <c r="T131" s="119" t="str">
        <f>IF(J131&lt;&gt;'Area 1'!$C$124,"changed"," ")</f>
        <v xml:space="preserve"> </v>
      </c>
      <c r="U131" s="119" t="str">
        <f>IF(K131&lt;&gt;'Area 1'!$C$124,"changed"," ")</f>
        <v xml:space="preserve"> </v>
      </c>
    </row>
    <row r="132" spans="1:21" x14ac:dyDescent="0.35">
      <c r="A132" s="13" t="s">
        <v>24</v>
      </c>
      <c r="B132" s="53">
        <f>'Area 1'!$D$93</f>
        <v>0</v>
      </c>
      <c r="C132" s="53">
        <f>'Area 2'!$D$93</f>
        <v>0</v>
      </c>
      <c r="D132" s="53">
        <f>'Area 3'!$D$93</f>
        <v>0</v>
      </c>
      <c r="E132" s="53">
        <f>'Area 4'!$D$93</f>
        <v>0</v>
      </c>
      <c r="F132" s="53">
        <f>'Area 5'!$D$93</f>
        <v>0</v>
      </c>
      <c r="G132" s="53">
        <f>'Area 6'!$D$93</f>
        <v>0</v>
      </c>
      <c r="H132" s="53">
        <f>'Area 7'!$D$93</f>
        <v>0</v>
      </c>
      <c r="I132" s="53">
        <f>'Area 8'!$D$93</f>
        <v>0</v>
      </c>
      <c r="J132" s="53">
        <f>'Area 9'!$D$93</f>
        <v>0</v>
      </c>
      <c r="K132" s="53">
        <f>'Area 10'!$D$93</f>
        <v>0</v>
      </c>
      <c r="L132" s="119" t="str">
        <f>IF(B132&lt;&gt;'Area 1'!$D$124,"changed"," ")</f>
        <v xml:space="preserve"> </v>
      </c>
      <c r="M132" s="119" t="str">
        <f>IF(C132&lt;&gt;'Area 1'!$D$124,"changed"," ")</f>
        <v xml:space="preserve"> </v>
      </c>
      <c r="N132" s="119" t="str">
        <f>IF(D132&lt;&gt;'Area 1'!$D$124,"changed"," ")</f>
        <v xml:space="preserve"> </v>
      </c>
      <c r="O132" s="119" t="str">
        <f>IF(E132&lt;&gt;'Area 1'!$D$124,"changed"," ")</f>
        <v xml:space="preserve"> </v>
      </c>
      <c r="P132" s="119" t="str">
        <f>IF(F132&lt;&gt;'Area 1'!$D$124,"changed"," ")</f>
        <v xml:space="preserve"> </v>
      </c>
      <c r="Q132" s="119" t="str">
        <f>IF(G132&lt;&gt;'Area 1'!$D$124,"changed"," ")</f>
        <v xml:space="preserve"> </v>
      </c>
      <c r="R132" s="119" t="str">
        <f>IF(H132&lt;&gt;'Area 1'!$D$124,"changed"," ")</f>
        <v xml:space="preserve"> </v>
      </c>
      <c r="S132" s="119" t="str">
        <f>IF(I132&lt;&gt;'Area 1'!$D$124,"changed"," ")</f>
        <v xml:space="preserve"> </v>
      </c>
      <c r="T132" s="119" t="str">
        <f>IF(J132&lt;&gt;'Area 1'!$D$124,"changed"," ")</f>
        <v xml:space="preserve"> </v>
      </c>
      <c r="U132" s="119" t="str">
        <f>IF(K132&lt;&gt;'Area 1'!$D$124,"changed"," ")</f>
        <v xml:space="preserve"> </v>
      </c>
    </row>
    <row r="133" spans="1:21" x14ac:dyDescent="0.35">
      <c r="A133" s="121" t="s">
        <v>25</v>
      </c>
      <c r="B133" s="53">
        <f>'Area 1'!$E$93</f>
        <v>0</v>
      </c>
      <c r="C133" s="53">
        <f>'Area 2'!$E$93</f>
        <v>0</v>
      </c>
      <c r="D133" s="53">
        <f>'Area 3'!$E$93</f>
        <v>0</v>
      </c>
      <c r="E133" s="53">
        <f>'Area 4'!$E$93</f>
        <v>0</v>
      </c>
      <c r="F133" s="53">
        <f>'Area 5'!$E$93</f>
        <v>0</v>
      </c>
      <c r="G133" s="53">
        <f>'Area 6'!$E$93</f>
        <v>0</v>
      </c>
      <c r="H133" s="53">
        <f>'Area 7'!$E$93</f>
        <v>0</v>
      </c>
      <c r="I133" s="53">
        <f>'Area 8'!$E$93</f>
        <v>0</v>
      </c>
      <c r="J133" s="53">
        <f>'Area 9'!$E$93</f>
        <v>0</v>
      </c>
      <c r="K133" s="53">
        <f>'Area 10'!$E$93</f>
        <v>0</v>
      </c>
      <c r="L133" s="119" t="str">
        <f>IF(B133&lt;&gt;'Area 1'!$E$124,"changed"," ")</f>
        <v xml:space="preserve"> </v>
      </c>
      <c r="M133" s="119" t="str">
        <f>IF(C133&lt;&gt;'Area 1'!$E$124,"changed"," ")</f>
        <v xml:space="preserve"> </v>
      </c>
      <c r="N133" s="119" t="str">
        <f>IF(D133&lt;&gt;'Area 1'!$E$124,"changed"," ")</f>
        <v xml:space="preserve"> </v>
      </c>
      <c r="O133" s="119" t="str">
        <f>IF(E133&lt;&gt;'Area 1'!$E$124,"changed"," ")</f>
        <v xml:space="preserve"> </v>
      </c>
      <c r="P133" s="119" t="str">
        <f>IF(F133&lt;&gt;'Area 1'!$E$124,"changed"," ")</f>
        <v xml:space="preserve"> </v>
      </c>
      <c r="Q133" s="119" t="str">
        <f>IF(G133&lt;&gt;'Area 1'!$E$124,"changed"," ")</f>
        <v xml:space="preserve"> </v>
      </c>
      <c r="R133" s="119" t="str">
        <f>IF(H133&lt;&gt;'Area 1'!$E$124,"changed"," ")</f>
        <v xml:space="preserve"> </v>
      </c>
      <c r="S133" s="119" t="str">
        <f>IF(I133&lt;&gt;'Area 1'!$E$124,"changed"," ")</f>
        <v xml:space="preserve"> </v>
      </c>
      <c r="T133" s="119" t="str">
        <f>IF(J133&lt;&gt;'Area 1'!$E$124,"changed"," ")</f>
        <v xml:space="preserve"> </v>
      </c>
      <c r="U133" s="119" t="str">
        <f>IF(K133&lt;&gt;'Area 1'!$E$124,"changed"," ")</f>
        <v xml:space="preserve"> </v>
      </c>
    </row>
    <row r="134" spans="1:21" x14ac:dyDescent="0.35">
      <c r="A134" s="121" t="s">
        <v>40</v>
      </c>
      <c r="B134" s="53">
        <f>'Area 1'!$F$93</f>
        <v>0.2</v>
      </c>
      <c r="C134" s="53">
        <f>'Area 2'!$F$93</f>
        <v>0.2</v>
      </c>
      <c r="D134" s="53">
        <f>'Area 3'!$F$93</f>
        <v>0.2</v>
      </c>
      <c r="E134" s="53">
        <f>'Area 4'!$F$93</f>
        <v>0.2</v>
      </c>
      <c r="F134" s="53">
        <f>'Area 5'!$F$93</f>
        <v>0.2</v>
      </c>
      <c r="G134" s="53">
        <f>'Area 6'!$F$93</f>
        <v>0.2</v>
      </c>
      <c r="H134" s="53">
        <f>'Area 7'!$F$93</f>
        <v>0.2</v>
      </c>
      <c r="I134" s="53">
        <f>'Area 8'!$F$93</f>
        <v>0.2</v>
      </c>
      <c r="J134" s="53">
        <f>'Area 9'!$F$93</f>
        <v>0.2</v>
      </c>
      <c r="K134" s="53">
        <f>'Area 10'!$F$93</f>
        <v>0.2</v>
      </c>
      <c r="L134" s="119" t="str">
        <f>IF(B134&lt;&gt;'Area 1'!$F$124,"changed"," ")</f>
        <v xml:space="preserve"> </v>
      </c>
      <c r="M134" s="119" t="str">
        <f>IF(C134&lt;&gt;'Area 1'!$F$124,"changed"," ")</f>
        <v xml:space="preserve"> </v>
      </c>
      <c r="N134" s="119" t="str">
        <f>IF(D134&lt;&gt;'Area 1'!$F$124,"changed"," ")</f>
        <v xml:space="preserve"> </v>
      </c>
      <c r="O134" s="119" t="str">
        <f>IF(E134&lt;&gt;'Area 1'!$F$124,"changed"," ")</f>
        <v xml:space="preserve"> </v>
      </c>
      <c r="P134" s="119" t="str">
        <f>IF(F134&lt;&gt;'Area 1'!$F$124,"changed"," ")</f>
        <v xml:space="preserve"> </v>
      </c>
      <c r="Q134" s="119" t="str">
        <f>IF(G134&lt;&gt;'Area 1'!$F$124,"changed"," ")</f>
        <v xml:space="preserve"> </v>
      </c>
      <c r="R134" s="119" t="str">
        <f>IF(H134&lt;&gt;'Area 1'!$F$124,"changed"," ")</f>
        <v xml:space="preserve"> </v>
      </c>
      <c r="S134" s="119" t="str">
        <f>IF(I134&lt;&gt;'Area 1'!$F$124,"changed"," ")</f>
        <v xml:space="preserve"> </v>
      </c>
      <c r="T134" s="119" t="str">
        <f>IF(J134&lt;&gt;'Area 1'!$F$124,"changed"," ")</f>
        <v xml:space="preserve"> </v>
      </c>
      <c r="U134" s="119" t="str">
        <f>IF(K134&lt;&gt;'Area 1'!$F$124,"changed"," ")</f>
        <v xml:space="preserve"> </v>
      </c>
    </row>
    <row r="135" spans="1:21" x14ac:dyDescent="0.35">
      <c r="A135" s="121" t="s">
        <v>27</v>
      </c>
      <c r="B135" s="53">
        <f>'Area 1'!$G$93</f>
        <v>0</v>
      </c>
      <c r="C135" s="53">
        <f>'Area 2'!$G$93</f>
        <v>0</v>
      </c>
      <c r="D135" s="53">
        <f>'Area 3'!$G$93</f>
        <v>0</v>
      </c>
      <c r="E135" s="53">
        <f>'Area 4'!$G$93</f>
        <v>0</v>
      </c>
      <c r="F135" s="53">
        <f>'Area 5'!$G$93</f>
        <v>0</v>
      </c>
      <c r="G135" s="53">
        <f>'Area 6'!$G$93</f>
        <v>0</v>
      </c>
      <c r="H135" s="53">
        <f>'Area 7'!$G$93</f>
        <v>0</v>
      </c>
      <c r="I135" s="53">
        <f>'Area 8'!$G$93</f>
        <v>0</v>
      </c>
      <c r="J135" s="53">
        <f>'Area 9'!$G$93</f>
        <v>0</v>
      </c>
      <c r="K135" s="53">
        <f>'Area 10'!$G$93</f>
        <v>0</v>
      </c>
      <c r="L135" s="119" t="str">
        <f>IF(B135&lt;&gt;'Area 1'!$G$124,"changed"," ")</f>
        <v xml:space="preserve"> </v>
      </c>
      <c r="M135" s="119" t="str">
        <f>IF(C135&lt;&gt;'Area 1'!$G$124,"changed"," ")</f>
        <v xml:space="preserve"> </v>
      </c>
      <c r="N135" s="119" t="str">
        <f>IF(D135&lt;&gt;'Area 1'!$G$124,"changed"," ")</f>
        <v xml:space="preserve"> </v>
      </c>
      <c r="O135" s="119" t="str">
        <f>IF(E135&lt;&gt;'Area 1'!$G$124,"changed"," ")</f>
        <v xml:space="preserve"> </v>
      </c>
      <c r="P135" s="119" t="str">
        <f>IF(F135&lt;&gt;'Area 1'!$G$124,"changed"," ")</f>
        <v xml:space="preserve"> </v>
      </c>
      <c r="Q135" s="119" t="str">
        <f>IF(G135&lt;&gt;'Area 1'!$G$124,"changed"," ")</f>
        <v xml:space="preserve"> </v>
      </c>
      <c r="R135" s="119" t="str">
        <f>IF(H135&lt;&gt;'Area 1'!$G$124,"changed"," ")</f>
        <v xml:space="preserve"> </v>
      </c>
      <c r="S135" s="119" t="str">
        <f>IF(I135&lt;&gt;'Area 1'!$G$124,"changed"," ")</f>
        <v xml:space="preserve"> </v>
      </c>
      <c r="T135" s="119" t="str">
        <f>IF(J135&lt;&gt;'Area 1'!$G$124,"changed"," ")</f>
        <v xml:space="preserve"> </v>
      </c>
      <c r="U135" s="119" t="str">
        <f>IF(K135&lt;&gt;'Area 1'!$G$124,"changed"," ")</f>
        <v xml:space="preserve"> </v>
      </c>
    </row>
    <row r="136" spans="1:21" x14ac:dyDescent="0.35">
      <c r="A136" s="121" t="s">
        <v>28</v>
      </c>
      <c r="B136" s="53">
        <f>'Area 1'!$H$93</f>
        <v>0</v>
      </c>
      <c r="C136" s="53">
        <f>'Area 2'!$H$93</f>
        <v>0</v>
      </c>
      <c r="D136" s="53">
        <f>'Area 3'!$H$93</f>
        <v>0</v>
      </c>
      <c r="E136" s="53">
        <f>'Area 4'!$H$93</f>
        <v>0</v>
      </c>
      <c r="F136" s="53">
        <f>'Area 5'!$H$93</f>
        <v>0</v>
      </c>
      <c r="G136" s="53">
        <f>'Area 6'!$H$93</f>
        <v>0</v>
      </c>
      <c r="H136" s="53">
        <f>'Area 7'!$H$93</f>
        <v>0</v>
      </c>
      <c r="I136" s="53">
        <f>'Area 8'!$H$93</f>
        <v>0</v>
      </c>
      <c r="J136" s="53">
        <f>'Area 9'!$H$93</f>
        <v>0</v>
      </c>
      <c r="K136" s="53">
        <f>'Area 10'!$H$93</f>
        <v>0</v>
      </c>
      <c r="L136" s="119" t="str">
        <f>IF(B136&lt;&gt;'Area 1'!$H$124,"changed"," ")</f>
        <v xml:space="preserve"> </v>
      </c>
      <c r="M136" s="119" t="str">
        <f>IF(C136&lt;&gt;'Area 1'!$H$124,"changed"," ")</f>
        <v xml:space="preserve"> </v>
      </c>
      <c r="N136" s="119" t="str">
        <f>IF(D136&lt;&gt;'Area 1'!$H$124,"changed"," ")</f>
        <v xml:space="preserve"> </v>
      </c>
      <c r="O136" s="119" t="str">
        <f>IF(E136&lt;&gt;'Area 1'!$H$124,"changed"," ")</f>
        <v xml:space="preserve"> </v>
      </c>
      <c r="P136" s="119" t="str">
        <f>IF(F136&lt;&gt;'Area 1'!$H$124,"changed"," ")</f>
        <v xml:space="preserve"> </v>
      </c>
      <c r="Q136" s="119" t="str">
        <f>IF(G136&lt;&gt;'Area 1'!$H$124,"changed"," ")</f>
        <v xml:space="preserve"> </v>
      </c>
      <c r="R136" s="119" t="str">
        <f>IF(H136&lt;&gt;'Area 1'!$H$124,"changed"," ")</f>
        <v xml:space="preserve"> </v>
      </c>
      <c r="S136" s="119" t="str">
        <f>IF(I136&lt;&gt;'Area 1'!$H$124,"changed"," ")</f>
        <v xml:space="preserve"> </v>
      </c>
      <c r="T136" s="119" t="str">
        <f>IF(J136&lt;&gt;'Area 1'!$H$124,"changed"," ")</f>
        <v xml:space="preserve"> </v>
      </c>
      <c r="U136" s="119" t="str">
        <f>IF(K136&lt;&gt;'Area 1'!$H$124,"changed"," ")</f>
        <v xml:space="preserve"> </v>
      </c>
    </row>
    <row r="137" spans="1:21" x14ac:dyDescent="0.35">
      <c r="A137" s="121" t="s">
        <v>29</v>
      </c>
      <c r="B137" s="53">
        <f>'Area 1'!$I$93</f>
        <v>0</v>
      </c>
      <c r="C137" s="53">
        <f>'Area 2'!$I$93</f>
        <v>0</v>
      </c>
      <c r="D137" s="53">
        <f>'Area 3'!$I$93</f>
        <v>0</v>
      </c>
      <c r="E137" s="53">
        <f>'Area 4'!$I$93</f>
        <v>0</v>
      </c>
      <c r="F137" s="53">
        <f>'Area 5'!$I$93</f>
        <v>0</v>
      </c>
      <c r="G137" s="53">
        <f>'Area 6'!$I$93</f>
        <v>0</v>
      </c>
      <c r="H137" s="53">
        <f>'Area 7'!$I$93</f>
        <v>0</v>
      </c>
      <c r="I137" s="53">
        <f>'Area 8'!$I$93</f>
        <v>0</v>
      </c>
      <c r="J137" s="53">
        <f>'Area 9'!$I$93</f>
        <v>0</v>
      </c>
      <c r="K137" s="53">
        <f>'Area 10'!$I$93</f>
        <v>0</v>
      </c>
      <c r="L137" s="119" t="str">
        <f>IF(B137&lt;&gt;'Area 1'!$I$124,"changed"," ")</f>
        <v xml:space="preserve"> </v>
      </c>
      <c r="M137" s="119" t="str">
        <f>IF(C137&lt;&gt;'Area 1'!$I$124,"changed"," ")</f>
        <v xml:space="preserve"> </v>
      </c>
      <c r="N137" s="119" t="str">
        <f>IF(D137&lt;&gt;'Area 1'!$I$124,"changed"," ")</f>
        <v xml:space="preserve"> </v>
      </c>
      <c r="O137" s="119" t="str">
        <f>IF(E137&lt;&gt;'Area 1'!$I$124,"changed"," ")</f>
        <v xml:space="preserve"> </v>
      </c>
      <c r="P137" s="119" t="str">
        <f>IF(F137&lt;&gt;'Area 1'!$I$124,"changed"," ")</f>
        <v xml:space="preserve"> </v>
      </c>
      <c r="Q137" s="119" t="str">
        <f>IF(G137&lt;&gt;'Area 1'!$I$124,"changed"," ")</f>
        <v xml:space="preserve"> </v>
      </c>
      <c r="R137" s="119" t="str">
        <f>IF(H137&lt;&gt;'Area 1'!$I$124,"changed"," ")</f>
        <v xml:space="preserve"> </v>
      </c>
      <c r="S137" s="119" t="str">
        <f>IF(I137&lt;&gt;'Area 1'!$I$124,"changed"," ")</f>
        <v xml:space="preserve"> </v>
      </c>
      <c r="T137" s="119" t="str">
        <f>IF(J137&lt;&gt;'Area 1'!$I$124,"changed"," ")</f>
        <v xml:space="preserve"> </v>
      </c>
      <c r="U137" s="119" t="str">
        <f>IF(K137&lt;&gt;'Area 1'!$I$124,"changed"," ")</f>
        <v xml:space="preserve"> </v>
      </c>
    </row>
    <row r="138" spans="1:21" x14ac:dyDescent="0.35">
      <c r="A138" s="121" t="s">
        <v>30</v>
      </c>
      <c r="B138" s="53">
        <f>'Area 1'!$J$93</f>
        <v>0</v>
      </c>
      <c r="C138" s="53">
        <f>'Area 2'!$J$93</f>
        <v>0</v>
      </c>
      <c r="D138" s="53">
        <f>'Area 3'!$J$93</f>
        <v>0</v>
      </c>
      <c r="E138" s="53">
        <f>'Area 4'!$J$93</f>
        <v>0</v>
      </c>
      <c r="F138" s="53">
        <f>'Area 5'!$J$93</f>
        <v>0</v>
      </c>
      <c r="G138" s="53">
        <f>'Area 6'!$J$93</f>
        <v>0</v>
      </c>
      <c r="H138" s="53">
        <f>'Area 7'!$J$93</f>
        <v>0</v>
      </c>
      <c r="I138" s="53">
        <f>'Area 8'!$J$93</f>
        <v>0</v>
      </c>
      <c r="J138" s="53">
        <f>'Area 9'!$J$93</f>
        <v>0</v>
      </c>
      <c r="K138" s="53">
        <f>'Area 10'!$J$93</f>
        <v>0</v>
      </c>
      <c r="L138" s="119" t="str">
        <f>IF(B138&lt;&gt;'Area 1'!$J$124,"changed"," ")</f>
        <v xml:space="preserve"> </v>
      </c>
      <c r="M138" s="119" t="str">
        <f>IF(C138&lt;&gt;'Area 1'!$J$124,"changed"," ")</f>
        <v xml:space="preserve"> </v>
      </c>
      <c r="N138" s="119" t="str">
        <f>IF(D138&lt;&gt;'Area 1'!$J$124,"changed"," ")</f>
        <v xml:space="preserve"> </v>
      </c>
      <c r="O138" s="119" t="str">
        <f>IF(E138&lt;&gt;'Area 1'!$J$124,"changed"," ")</f>
        <v xml:space="preserve"> </v>
      </c>
      <c r="P138" s="119" t="str">
        <f>IF(F138&lt;&gt;'Area 1'!$J$124,"changed"," ")</f>
        <v xml:space="preserve"> </v>
      </c>
      <c r="Q138" s="119" t="str">
        <f>IF(G138&lt;&gt;'Area 1'!$J$124,"changed"," ")</f>
        <v xml:space="preserve"> </v>
      </c>
      <c r="R138" s="119" t="str">
        <f>IF(H138&lt;&gt;'Area 1'!$J$124,"changed"," ")</f>
        <v xml:space="preserve"> </v>
      </c>
      <c r="S138" s="119" t="str">
        <f>IF(I138&lt;&gt;'Area 1'!$J$124,"changed"," ")</f>
        <v xml:space="preserve"> </v>
      </c>
      <c r="T138" s="119" t="str">
        <f>IF(J138&lt;&gt;'Area 1'!$J$124,"changed"," ")</f>
        <v xml:space="preserve"> </v>
      </c>
      <c r="U138" s="119" t="str">
        <f>IF(K138&lt;&gt;'Area 1'!$J$124,"changed"," ")</f>
        <v xml:space="preserve"> </v>
      </c>
    </row>
  </sheetData>
  <sheetProtection algorithmName="SHA-512" hashValue="S7AZF076k12OVWT+174tPuu8709utzE9gGGFbDXYn6TyMuZOdeWBoAiadPsdKLajabhgm+DcO2jMCywIrEf+2w==" saltValue="TsmqgOJ597Xbdb2tF6cGR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4"/>
  <sheetViews>
    <sheetView zoomScale="67" zoomScaleNormal="67" zoomScalePageLayoutView="90" workbookViewId="0">
      <selection activeCell="I10" sqref="I10"/>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2.81640625" style="40" customWidth="1"/>
    <col min="6" max="6" width="11.453125" style="40" bestFit="1" customWidth="1"/>
    <col min="7" max="7" width="11.26953125" style="40" customWidth="1"/>
    <col min="8" max="8" width="10.453125" style="40" bestFit="1" customWidth="1"/>
    <col min="9" max="9" width="15.26953125" style="40" customWidth="1"/>
    <col min="10" max="10" width="16.7265625" style="40" customWidth="1"/>
    <col min="11" max="11" width="18.453125" style="40" customWidth="1"/>
    <col min="12" max="12" width="41"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t="s">
        <v>145</v>
      </c>
      <c r="G2" s="157"/>
      <c r="H2" s="157"/>
      <c r="I2" s="157"/>
      <c r="J2" s="157"/>
      <c r="K2" s="157"/>
      <c r="L2" s="157"/>
    </row>
    <row r="3" spans="1:18" ht="26.25" customHeight="1" x14ac:dyDescent="0.35">
      <c r="A3" s="158" t="s">
        <v>64</v>
      </c>
      <c r="B3" s="158"/>
      <c r="C3" s="158"/>
      <c r="D3" s="158"/>
      <c r="E3" s="158"/>
      <c r="F3" s="155" t="s">
        <v>142</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ht="30" customHeigh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7" t="s">
        <v>12</v>
      </c>
      <c r="B8" s="125">
        <v>0.2</v>
      </c>
      <c r="C8" s="97">
        <v>75</v>
      </c>
      <c r="D8" s="8">
        <v>75</v>
      </c>
      <c r="E8" s="9">
        <v>30.65</v>
      </c>
      <c r="F8" s="98">
        <v>0.71</v>
      </c>
      <c r="G8" s="18">
        <f t="shared" ref="G8:G19" si="0">0.227*F8*E8*D8*B8</f>
        <v>74.097907500000005</v>
      </c>
      <c r="H8" s="19">
        <f t="shared" ref="H8:H19" si="1">0.227*C8*D8*E8*F8</f>
        <v>27786.715312500004</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7" t="s">
        <v>13</v>
      </c>
      <c r="B9" s="125">
        <v>0.23499999999999999</v>
      </c>
      <c r="C9" s="97">
        <v>93</v>
      </c>
      <c r="D9" s="8">
        <v>80</v>
      </c>
      <c r="E9" s="9">
        <v>30.65</v>
      </c>
      <c r="F9" s="98">
        <v>0.68</v>
      </c>
      <c r="G9" s="18">
        <f t="shared" si="0"/>
        <v>88.945319200000014</v>
      </c>
      <c r="H9" s="19">
        <f t="shared" si="1"/>
        <v>35199.636960000003</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7" t="s">
        <v>14</v>
      </c>
      <c r="B10" s="125">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7" t="s">
        <v>15</v>
      </c>
      <c r="B11" s="126">
        <v>0.28999999999999998</v>
      </c>
      <c r="C11" s="97">
        <v>76</v>
      </c>
      <c r="D11" s="8">
        <v>975</v>
      </c>
      <c r="E11" s="9">
        <v>30.65</v>
      </c>
      <c r="F11" s="98">
        <v>0.5</v>
      </c>
      <c r="G11" s="18">
        <f t="shared" si="0"/>
        <v>983.6236312499999</v>
      </c>
      <c r="H11" s="19">
        <f t="shared" si="1"/>
        <v>257777.22750000001</v>
      </c>
      <c r="I11" s="95" t="str">
        <f t="shared" si="3"/>
        <v xml:space="preserve"> </v>
      </c>
      <c r="J11" s="95" t="str">
        <f t="shared" si="2"/>
        <v xml:space="preserve"> </v>
      </c>
      <c r="K11" s="95" t="str">
        <f t="shared" si="4"/>
        <v xml:space="preserve"> </v>
      </c>
      <c r="L11" s="94"/>
    </row>
    <row r="12" spans="1:18" s="10" customFormat="1" x14ac:dyDescent="0.35">
      <c r="A12" s="7" t="s">
        <v>16</v>
      </c>
      <c r="B12" s="125">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7" t="s">
        <v>17</v>
      </c>
      <c r="B13" s="125">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7" t="s">
        <v>119</v>
      </c>
      <c r="B14" s="125">
        <v>0.35</v>
      </c>
      <c r="C14" s="97">
        <v>73</v>
      </c>
      <c r="D14" s="8">
        <v>200</v>
      </c>
      <c r="E14" s="9">
        <v>30.65</v>
      </c>
      <c r="F14" s="98">
        <v>0.27</v>
      </c>
      <c r="G14" s="18">
        <f t="shared" si="0"/>
        <v>131.49769500000002</v>
      </c>
      <c r="H14" s="19">
        <f t="shared" si="1"/>
        <v>27426.662100000005</v>
      </c>
      <c r="I14" s="95" t="str">
        <f t="shared" si="3"/>
        <v>EMC changed</v>
      </c>
      <c r="J14" s="95" t="str">
        <f t="shared" si="2"/>
        <v xml:space="preserve"> </v>
      </c>
      <c r="K14" s="95" t="str">
        <f t="shared" si="4"/>
        <v xml:space="preserve"> </v>
      </c>
      <c r="L14" s="94" t="s">
        <v>143</v>
      </c>
    </row>
    <row r="15" spans="1:18" s="10" customFormat="1" x14ac:dyDescent="0.35">
      <c r="A15" s="106" t="s">
        <v>63</v>
      </c>
      <c r="B15" s="127">
        <v>0.19</v>
      </c>
      <c r="C15" s="13">
        <v>21</v>
      </c>
      <c r="D15" s="8">
        <v>70</v>
      </c>
      <c r="E15" s="9">
        <v>30.65</v>
      </c>
      <c r="F15" s="14">
        <v>0.08</v>
      </c>
      <c r="G15" s="18">
        <f t="shared" si="0"/>
        <v>7.4028332000000017</v>
      </c>
      <c r="H15" s="19">
        <f t="shared" si="1"/>
        <v>818.20788000000005</v>
      </c>
      <c r="I15" s="95"/>
      <c r="J15" s="95"/>
      <c r="K15" s="95"/>
      <c r="L15" s="94"/>
    </row>
    <row r="16" spans="1:18" s="10" customFormat="1" x14ac:dyDescent="0.35">
      <c r="A16" s="106" t="s">
        <v>61</v>
      </c>
      <c r="B16" s="127">
        <v>0.5</v>
      </c>
      <c r="C16" s="13">
        <v>100</v>
      </c>
      <c r="D16" s="8">
        <v>1.0000000000000001E-9</v>
      </c>
      <c r="E16" s="9">
        <v>30.65</v>
      </c>
      <c r="F16" s="14">
        <v>0.11</v>
      </c>
      <c r="G16" s="18">
        <f t="shared" si="0"/>
        <v>3.8266525000000002E-10</v>
      </c>
      <c r="H16" s="19">
        <f t="shared" si="1"/>
        <v>7.6533049999999997E-8</v>
      </c>
      <c r="I16" s="95"/>
      <c r="J16" s="95"/>
      <c r="K16" s="95"/>
      <c r="L16" s="94"/>
    </row>
    <row r="17" spans="1:18" s="10" customFormat="1" ht="15" customHeight="1" x14ac:dyDescent="0.35">
      <c r="A17" s="7" t="s">
        <v>18</v>
      </c>
      <c r="B17" s="125">
        <v>0.28000000000000003</v>
      </c>
      <c r="C17" s="97">
        <v>87</v>
      </c>
      <c r="D17" s="8">
        <v>75</v>
      </c>
      <c r="E17" s="9">
        <v>30.65</v>
      </c>
      <c r="F17" s="98">
        <v>0.8</v>
      </c>
      <c r="G17" s="18">
        <f t="shared" si="0"/>
        <v>116.88684000000002</v>
      </c>
      <c r="H17" s="19">
        <f t="shared" si="1"/>
        <v>36318.411000000007</v>
      </c>
      <c r="I17" s="95" t="str">
        <f t="shared" si="3"/>
        <v xml:space="preserve"> </v>
      </c>
      <c r="J17" s="95" t="str">
        <f t="shared" si="2"/>
        <v xml:space="preserve"> </v>
      </c>
      <c r="K17" s="95" t="str">
        <f t="shared" si="4"/>
        <v xml:space="preserve"> </v>
      </c>
      <c r="L17" s="94"/>
    </row>
    <row r="18" spans="1:18" x14ac:dyDescent="0.35">
      <c r="A18" s="63" t="s">
        <v>60</v>
      </c>
      <c r="B18" s="127">
        <v>0</v>
      </c>
      <c r="C18" s="13">
        <v>0</v>
      </c>
      <c r="D18" s="8">
        <v>1.0000000000000001E-9</v>
      </c>
      <c r="E18" s="9">
        <v>30.65</v>
      </c>
      <c r="F18" s="14">
        <v>0</v>
      </c>
      <c r="G18" s="18">
        <f t="shared" si="0"/>
        <v>0</v>
      </c>
      <c r="H18" s="19">
        <f t="shared" si="1"/>
        <v>0</v>
      </c>
      <c r="I18" s="94"/>
      <c r="J18" s="94"/>
      <c r="K18" s="94"/>
      <c r="L18" s="94"/>
      <c r="M18" s="74"/>
      <c r="N18" s="2"/>
      <c r="O18" s="2"/>
      <c r="P18" s="2"/>
      <c r="Q18" s="2"/>
    </row>
    <row r="19" spans="1:18" x14ac:dyDescent="0.35">
      <c r="A19" s="124" t="s">
        <v>141</v>
      </c>
      <c r="B19" s="127">
        <v>0.27500000000000002</v>
      </c>
      <c r="C19" s="123">
        <v>73</v>
      </c>
      <c r="D19" s="8">
        <v>400</v>
      </c>
      <c r="E19" s="9">
        <v>30.65</v>
      </c>
      <c r="F19" s="14">
        <v>0.27</v>
      </c>
      <c r="G19" s="18">
        <f t="shared" si="0"/>
        <v>206.63923500000004</v>
      </c>
      <c r="H19" s="19">
        <f t="shared" si="1"/>
        <v>54853.32420000001</v>
      </c>
      <c r="I19" s="94"/>
      <c r="J19" s="94"/>
      <c r="K19" s="94"/>
      <c r="L19" s="94"/>
      <c r="M19" s="74"/>
      <c r="N19" s="2"/>
      <c r="O19" s="2"/>
      <c r="P19" s="2"/>
      <c r="Q19" s="2"/>
    </row>
    <row r="20" spans="1:18" x14ac:dyDescent="0.35">
      <c r="A20" s="11" t="s">
        <v>19</v>
      </c>
      <c r="B20" s="127"/>
      <c r="C20" s="123"/>
      <c r="D20" s="8">
        <v>1.0000000000000001E-9</v>
      </c>
      <c r="E20" s="9">
        <v>30.65</v>
      </c>
      <c r="F20" s="14"/>
      <c r="G20" s="18">
        <f t="shared" ref="G20:G23" si="5">0.227*F20*E20*D20*B20</f>
        <v>0</v>
      </c>
      <c r="H20" s="19">
        <f t="shared" ref="H20:H23" si="6">0.227*C20*D20*E20*F20</f>
        <v>0</v>
      </c>
      <c r="I20" s="94"/>
      <c r="J20" s="94"/>
      <c r="K20" s="94"/>
      <c r="L20" s="94"/>
      <c r="M20" s="74"/>
      <c r="N20" s="2"/>
      <c r="O20" s="2"/>
      <c r="P20" s="2"/>
      <c r="Q20" s="2"/>
    </row>
    <row r="21" spans="1:18" x14ac:dyDescent="0.35">
      <c r="A21" s="11" t="s">
        <v>19</v>
      </c>
      <c r="B21" s="127"/>
      <c r="C21" s="13"/>
      <c r="D21" s="8">
        <v>1.0000000000000001E-9</v>
      </c>
      <c r="E21" s="13">
        <v>30.65</v>
      </c>
      <c r="F21" s="14"/>
      <c r="G21" s="18">
        <f t="shared" si="5"/>
        <v>0</v>
      </c>
      <c r="H21" s="19">
        <f t="shared" si="6"/>
        <v>0</v>
      </c>
      <c r="I21" s="94"/>
      <c r="J21" s="94"/>
      <c r="K21" s="94"/>
      <c r="L21" s="94"/>
      <c r="M21" s="74"/>
      <c r="N21" s="2"/>
      <c r="O21" s="2"/>
      <c r="P21" s="2"/>
      <c r="Q21" s="2"/>
    </row>
    <row r="22" spans="1:18" x14ac:dyDescent="0.35">
      <c r="A22" s="11" t="s">
        <v>19</v>
      </c>
      <c r="B22" s="127"/>
      <c r="C22" s="13"/>
      <c r="D22" s="8">
        <v>1.0000000000000001E-9</v>
      </c>
      <c r="E22" s="13">
        <v>30.65</v>
      </c>
      <c r="F22" s="14"/>
      <c r="G22" s="18">
        <f t="shared" si="5"/>
        <v>0</v>
      </c>
      <c r="H22" s="19">
        <f t="shared" si="6"/>
        <v>0</v>
      </c>
      <c r="I22" s="94"/>
      <c r="J22" s="94"/>
      <c r="K22" s="94"/>
      <c r="L22" s="94"/>
      <c r="M22" s="74"/>
      <c r="N22" s="2"/>
      <c r="O22" s="2"/>
      <c r="P22" s="2"/>
      <c r="Q22" s="2"/>
    </row>
    <row r="23" spans="1:18" x14ac:dyDescent="0.35">
      <c r="A23" s="11" t="s">
        <v>19</v>
      </c>
      <c r="B23" s="127"/>
      <c r="C23" s="13"/>
      <c r="D23" s="8">
        <v>1.0000000000000001E-9</v>
      </c>
      <c r="E23" s="13">
        <v>30.65</v>
      </c>
      <c r="F23" s="14"/>
      <c r="G23" s="18">
        <f t="shared" si="5"/>
        <v>0</v>
      </c>
      <c r="H23" s="19">
        <f t="shared" si="6"/>
        <v>0</v>
      </c>
      <c r="I23" s="94"/>
      <c r="J23" s="94"/>
      <c r="K23" s="94"/>
      <c r="L23" s="94"/>
      <c r="M23" s="74"/>
      <c r="N23" s="2"/>
      <c r="O23" s="2"/>
      <c r="P23" s="2"/>
      <c r="Q23" s="2"/>
    </row>
    <row r="24" spans="1:18" x14ac:dyDescent="0.35">
      <c r="A24" s="15" t="s">
        <v>20</v>
      </c>
      <c r="B24" s="16"/>
      <c r="C24" s="16"/>
      <c r="D24" s="17">
        <f>SUM(D8:D23)</f>
        <v>1875.0000000089999</v>
      </c>
      <c r="E24" s="16"/>
      <c r="F24" s="16"/>
      <c r="G24" s="18">
        <f>SUM(G8:G23)</f>
        <v>1609.0934611520192</v>
      </c>
      <c r="H24" s="19">
        <f>SUM(H8:H23)</f>
        <v>440180.18495301972</v>
      </c>
      <c r="I24" s="94"/>
      <c r="J24" s="94"/>
      <c r="K24" s="94"/>
      <c r="L24" s="94"/>
      <c r="M24" s="74"/>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46" t="str">
        <f>A8</f>
        <v>Commercial</v>
      </c>
      <c r="B29" s="125">
        <f>B8</f>
        <v>0.2</v>
      </c>
      <c r="C29" s="105">
        <f t="shared" ref="C29:D29" si="7">C8</f>
        <v>75</v>
      </c>
      <c r="D29" s="100">
        <f t="shared" si="7"/>
        <v>75</v>
      </c>
      <c r="E29" s="100">
        <v>30.65</v>
      </c>
      <c r="F29" s="96">
        <v>0.5</v>
      </c>
      <c r="G29" s="18">
        <f t="shared" ref="G29:G44" si="8">0.227*F29*E29*D29*B29</f>
        <v>52.181625000000011</v>
      </c>
      <c r="H29" s="19">
        <f t="shared" ref="H29:H44" si="9">0.227*C29*D29*E29*F29</f>
        <v>19568.109375000004</v>
      </c>
      <c r="I29" s="18">
        <f>G8-G29</f>
        <v>21.916282499999994</v>
      </c>
      <c r="J29" s="18">
        <f t="shared" ref="J29:J44" si="10">H8-H29</f>
        <v>8218.6059375000004</v>
      </c>
      <c r="K29" s="94" t="s">
        <v>140</v>
      </c>
      <c r="L29" s="95" t="str">
        <f>IF(OR(B29&lt;&gt;B8,C29&lt;&gt;C8,F29&lt;&gt;F8),"value changed"," ")</f>
        <v>value changed</v>
      </c>
      <c r="M29" s="2"/>
      <c r="N29" s="2"/>
      <c r="O29" s="2"/>
      <c r="P29" s="2"/>
      <c r="Q29" s="2"/>
      <c r="R29" s="2"/>
    </row>
    <row r="30" spans="1:18" x14ac:dyDescent="0.35">
      <c r="A30" s="106" t="str">
        <f t="shared" ref="A30:A44" si="11">A9</f>
        <v>Industrial</v>
      </c>
      <c r="B30" s="125">
        <f t="shared" ref="B30:F30" si="12">B9</f>
        <v>0.23499999999999999</v>
      </c>
      <c r="C30" s="105">
        <f t="shared" si="12"/>
        <v>93</v>
      </c>
      <c r="D30" s="100">
        <f t="shared" si="12"/>
        <v>80</v>
      </c>
      <c r="E30" s="100">
        <f t="shared" si="12"/>
        <v>30.65</v>
      </c>
      <c r="F30" s="96">
        <f t="shared" si="12"/>
        <v>0.68</v>
      </c>
      <c r="G30" s="18">
        <f t="shared" si="8"/>
        <v>88.945319200000014</v>
      </c>
      <c r="H30" s="19">
        <f t="shared" si="9"/>
        <v>35199.636960000003</v>
      </c>
      <c r="I30" s="18">
        <f t="shared" ref="I30:I44" si="13">G9-G30</f>
        <v>0</v>
      </c>
      <c r="J30" s="18">
        <f t="shared" si="10"/>
        <v>0</v>
      </c>
      <c r="K30" s="94"/>
      <c r="L30" s="95" t="str">
        <f t="shared" ref="L30:L44" si="14">IF(OR(B30&lt;&gt;B9,C30&lt;&gt;C9,F30&lt;&gt;F9),"value changed"," ")</f>
        <v xml:space="preserve"> </v>
      </c>
      <c r="M30" s="2"/>
      <c r="N30" s="2"/>
      <c r="O30" s="2"/>
      <c r="P30" s="2"/>
      <c r="Q30" s="2"/>
      <c r="R30" s="2"/>
    </row>
    <row r="31" spans="1:18" x14ac:dyDescent="0.35">
      <c r="A31" s="106" t="str">
        <f t="shared" si="11"/>
        <v>Institutional</v>
      </c>
      <c r="B31" s="125">
        <f t="shared" ref="B31:F31" si="15">B10</f>
        <v>0.25</v>
      </c>
      <c r="C31" s="105">
        <f t="shared" si="15"/>
        <v>80</v>
      </c>
      <c r="D31" s="100">
        <f t="shared" si="15"/>
        <v>1.0000000000000001E-9</v>
      </c>
      <c r="E31" s="100">
        <f t="shared" si="15"/>
        <v>30.65</v>
      </c>
      <c r="F31" s="96">
        <f t="shared" si="15"/>
        <v>0.3</v>
      </c>
      <c r="G31" s="18">
        <f t="shared" si="8"/>
        <v>5.2181625000000001E-10</v>
      </c>
      <c r="H31" s="19">
        <f t="shared" si="9"/>
        <v>1.6698119999999999E-7</v>
      </c>
      <c r="I31" s="18">
        <f t="shared" si="13"/>
        <v>0</v>
      </c>
      <c r="J31" s="18">
        <f t="shared" si="10"/>
        <v>0</v>
      </c>
      <c r="K31" s="94"/>
      <c r="L31" s="95" t="str">
        <f t="shared" si="14"/>
        <v xml:space="preserve"> </v>
      </c>
      <c r="M31" s="2"/>
      <c r="N31" s="2"/>
      <c r="O31" s="2"/>
      <c r="P31" s="2"/>
      <c r="Q31" s="2"/>
      <c r="R31" s="2"/>
    </row>
    <row r="32" spans="1:18" x14ac:dyDescent="0.35">
      <c r="A32" s="106" t="str">
        <f t="shared" si="11"/>
        <v>Multi-use</v>
      </c>
      <c r="B32" s="125">
        <f t="shared" ref="B32:F32" si="16">B11</f>
        <v>0.28999999999999998</v>
      </c>
      <c r="C32" s="105">
        <f t="shared" si="16"/>
        <v>76</v>
      </c>
      <c r="D32" s="100">
        <f t="shared" si="16"/>
        <v>975</v>
      </c>
      <c r="E32" s="100">
        <f t="shared" si="16"/>
        <v>30.65</v>
      </c>
      <c r="F32" s="96">
        <f t="shared" si="16"/>
        <v>0.5</v>
      </c>
      <c r="G32" s="18">
        <f t="shared" si="8"/>
        <v>983.6236312499999</v>
      </c>
      <c r="H32" s="19">
        <f t="shared" si="9"/>
        <v>257777.22750000001</v>
      </c>
      <c r="I32" s="18">
        <f t="shared" si="13"/>
        <v>0</v>
      </c>
      <c r="J32" s="18">
        <f t="shared" si="10"/>
        <v>0</v>
      </c>
      <c r="K32" s="94"/>
      <c r="L32" s="95" t="str">
        <f t="shared" si="14"/>
        <v xml:space="preserve"> </v>
      </c>
      <c r="M32" s="2"/>
      <c r="N32" s="2"/>
      <c r="O32" s="2"/>
      <c r="P32" s="2"/>
      <c r="Q32" s="2"/>
      <c r="R32" s="2"/>
    </row>
    <row r="33" spans="1:18" x14ac:dyDescent="0.35">
      <c r="A33" s="106" t="str">
        <f t="shared" si="11"/>
        <v>Municipal</v>
      </c>
      <c r="B33" s="125">
        <f t="shared" ref="B33:F33" si="17">B12</f>
        <v>0.28999999999999998</v>
      </c>
      <c r="C33" s="105">
        <f t="shared" si="17"/>
        <v>76</v>
      </c>
      <c r="D33" s="100">
        <f t="shared" si="17"/>
        <v>1.0000000000000001E-9</v>
      </c>
      <c r="E33" s="100">
        <f t="shared" si="17"/>
        <v>30.65</v>
      </c>
      <c r="F33" s="96">
        <f t="shared" si="17"/>
        <v>0.5</v>
      </c>
      <c r="G33" s="18">
        <f t="shared" si="8"/>
        <v>1.0088447500000001E-9</v>
      </c>
      <c r="H33" s="19">
        <f t="shared" si="9"/>
        <v>2.6438690000000003E-7</v>
      </c>
      <c r="I33" s="18">
        <f t="shared" si="13"/>
        <v>0</v>
      </c>
      <c r="J33" s="18">
        <f t="shared" si="10"/>
        <v>0</v>
      </c>
      <c r="K33" s="94"/>
      <c r="L33" s="95" t="str">
        <f t="shared" si="14"/>
        <v xml:space="preserve"> </v>
      </c>
      <c r="M33" s="2"/>
      <c r="N33" s="2"/>
      <c r="O33" s="2"/>
      <c r="P33" s="2"/>
      <c r="Q33" s="2"/>
      <c r="R33" s="2"/>
    </row>
    <row r="34" spans="1:18" x14ac:dyDescent="0.35">
      <c r="A34" s="106" t="str">
        <f t="shared" si="11"/>
        <v>Open space</v>
      </c>
      <c r="B34" s="125">
        <f t="shared" ref="B34:F34" si="18">B13</f>
        <v>0.19</v>
      </c>
      <c r="C34" s="105">
        <f t="shared" si="18"/>
        <v>21</v>
      </c>
      <c r="D34" s="100">
        <f t="shared" si="18"/>
        <v>1.0000000000000001E-9</v>
      </c>
      <c r="E34" s="100">
        <f t="shared" si="18"/>
        <v>30.65</v>
      </c>
      <c r="F34" s="96">
        <f t="shared" si="18"/>
        <v>0.08</v>
      </c>
      <c r="G34" s="18">
        <f t="shared" si="8"/>
        <v>1.0575476000000003E-10</v>
      </c>
      <c r="H34" s="19">
        <f t="shared" si="9"/>
        <v>1.1688684000000001E-8</v>
      </c>
      <c r="I34" s="18">
        <f t="shared" si="13"/>
        <v>0</v>
      </c>
      <c r="J34" s="18">
        <f t="shared" si="10"/>
        <v>0</v>
      </c>
      <c r="K34" s="94"/>
      <c r="L34" s="95" t="str">
        <f t="shared" si="14"/>
        <v xml:space="preserve"> </v>
      </c>
      <c r="M34" s="2"/>
      <c r="N34" s="2"/>
      <c r="O34" s="2"/>
      <c r="P34" s="2"/>
      <c r="Q34" s="2"/>
      <c r="R34" s="2"/>
    </row>
    <row r="35" spans="1:18" ht="15" customHeight="1" x14ac:dyDescent="0.35">
      <c r="A35" s="106" t="str">
        <f t="shared" si="11"/>
        <v>Residential</v>
      </c>
      <c r="B35" s="125">
        <v>0.3</v>
      </c>
      <c r="C35" s="105">
        <f t="shared" ref="C35:F35" si="19">C14</f>
        <v>73</v>
      </c>
      <c r="D35" s="100">
        <f t="shared" si="19"/>
        <v>200</v>
      </c>
      <c r="E35" s="100">
        <f t="shared" si="19"/>
        <v>30.65</v>
      </c>
      <c r="F35" s="96">
        <f t="shared" si="19"/>
        <v>0.27</v>
      </c>
      <c r="G35" s="18">
        <f t="shared" si="8"/>
        <v>112.71231000000002</v>
      </c>
      <c r="H35" s="19">
        <f t="shared" si="9"/>
        <v>27426.662100000005</v>
      </c>
      <c r="I35" s="18">
        <f t="shared" si="13"/>
        <v>18.785385000000005</v>
      </c>
      <c r="J35" s="18">
        <f t="shared" si="10"/>
        <v>0</v>
      </c>
      <c r="K35" s="94" t="s">
        <v>144</v>
      </c>
      <c r="L35" s="95" t="str">
        <f t="shared" si="14"/>
        <v>value changed</v>
      </c>
      <c r="M35" s="2"/>
      <c r="N35" s="2"/>
      <c r="O35" s="2"/>
      <c r="P35" s="2"/>
      <c r="Q35" s="2"/>
      <c r="R35" s="2"/>
    </row>
    <row r="36" spans="1:18" x14ac:dyDescent="0.35">
      <c r="A36" s="106" t="str">
        <f t="shared" si="11"/>
        <v>Park</v>
      </c>
      <c r="B36" s="125">
        <f t="shared" ref="B36:F36" si="20">B15</f>
        <v>0.19</v>
      </c>
      <c r="C36" s="105">
        <f t="shared" si="20"/>
        <v>21</v>
      </c>
      <c r="D36" s="100">
        <f t="shared" si="20"/>
        <v>70</v>
      </c>
      <c r="E36" s="100">
        <f t="shared" si="20"/>
        <v>30.65</v>
      </c>
      <c r="F36" s="96">
        <f t="shared" si="20"/>
        <v>0.08</v>
      </c>
      <c r="G36" s="18">
        <f t="shared" si="8"/>
        <v>7.4028332000000017</v>
      </c>
      <c r="H36" s="19">
        <f t="shared" si="9"/>
        <v>818.20788000000005</v>
      </c>
      <c r="I36" s="18">
        <f t="shared" si="13"/>
        <v>0</v>
      </c>
      <c r="J36" s="18">
        <f t="shared" si="10"/>
        <v>0</v>
      </c>
      <c r="K36" s="94"/>
      <c r="L36" s="95" t="str">
        <f t="shared" si="14"/>
        <v xml:space="preserve"> </v>
      </c>
      <c r="M36" s="2"/>
      <c r="N36" s="2"/>
      <c r="O36" s="2"/>
      <c r="P36" s="2"/>
      <c r="Q36" s="2"/>
      <c r="R36" s="2"/>
    </row>
    <row r="37" spans="1:18" x14ac:dyDescent="0.35">
      <c r="A37" s="106" t="str">
        <f t="shared" si="11"/>
        <v>Agriculture</v>
      </c>
      <c r="B37" s="125">
        <f t="shared" ref="B37:F37" si="21">B16</f>
        <v>0.5</v>
      </c>
      <c r="C37" s="105">
        <f t="shared" si="21"/>
        <v>100</v>
      </c>
      <c r="D37" s="100">
        <f t="shared" si="21"/>
        <v>1.0000000000000001E-9</v>
      </c>
      <c r="E37" s="100">
        <f t="shared" si="21"/>
        <v>30.65</v>
      </c>
      <c r="F37" s="96">
        <f t="shared" si="21"/>
        <v>0.11</v>
      </c>
      <c r="G37" s="18">
        <f t="shared" si="8"/>
        <v>3.8266525000000002E-10</v>
      </c>
      <c r="H37" s="19">
        <f t="shared" si="9"/>
        <v>7.6533049999999997E-8</v>
      </c>
      <c r="I37" s="18">
        <f t="shared" si="13"/>
        <v>0</v>
      </c>
      <c r="J37" s="18">
        <f t="shared" si="10"/>
        <v>0</v>
      </c>
      <c r="K37" s="94"/>
      <c r="L37" s="95" t="str">
        <f t="shared" si="14"/>
        <v xml:space="preserve"> </v>
      </c>
      <c r="M37" s="2"/>
      <c r="N37" s="2"/>
      <c r="O37" s="2"/>
      <c r="P37" s="2"/>
      <c r="Q37" s="2"/>
      <c r="R37" s="2"/>
    </row>
    <row r="38" spans="1:18" x14ac:dyDescent="0.35">
      <c r="A38" s="106" t="str">
        <f t="shared" si="11"/>
        <v>Transportation</v>
      </c>
      <c r="B38" s="125">
        <f t="shared" ref="B38:F38" si="22">B17</f>
        <v>0.28000000000000003</v>
      </c>
      <c r="C38" s="105">
        <f t="shared" si="22"/>
        <v>87</v>
      </c>
      <c r="D38" s="100">
        <f t="shared" si="22"/>
        <v>75</v>
      </c>
      <c r="E38" s="100">
        <f t="shared" si="22"/>
        <v>30.65</v>
      </c>
      <c r="F38" s="96">
        <f t="shared" si="22"/>
        <v>0.8</v>
      </c>
      <c r="G38" s="18">
        <f t="shared" si="8"/>
        <v>116.88684000000002</v>
      </c>
      <c r="H38" s="19">
        <f t="shared" si="9"/>
        <v>36318.411000000007</v>
      </c>
      <c r="I38" s="18">
        <f t="shared" si="13"/>
        <v>0</v>
      </c>
      <c r="J38" s="18">
        <f t="shared" si="10"/>
        <v>0</v>
      </c>
      <c r="K38" s="94"/>
      <c r="L38" s="95" t="str">
        <f t="shared" si="14"/>
        <v xml:space="preserve"> </v>
      </c>
      <c r="M38" s="2"/>
      <c r="N38" s="2"/>
      <c r="O38" s="2"/>
      <c r="P38" s="2"/>
      <c r="Q38" s="2"/>
      <c r="R38" s="2"/>
    </row>
    <row r="39" spans="1:18" x14ac:dyDescent="0.35">
      <c r="A39" s="106" t="str">
        <f t="shared" si="11"/>
        <v>Water</v>
      </c>
      <c r="B39" s="125">
        <f t="shared" ref="B39:F39" si="23">B18</f>
        <v>0</v>
      </c>
      <c r="C39" s="105">
        <f t="shared" si="23"/>
        <v>0</v>
      </c>
      <c r="D39" s="100">
        <f t="shared" si="23"/>
        <v>1.0000000000000001E-9</v>
      </c>
      <c r="E39" s="100">
        <f t="shared" si="23"/>
        <v>30.65</v>
      </c>
      <c r="F39" s="96">
        <f t="shared" si="23"/>
        <v>0</v>
      </c>
      <c r="G39" s="18">
        <f t="shared" si="8"/>
        <v>0</v>
      </c>
      <c r="H39" s="19">
        <f t="shared" si="9"/>
        <v>0</v>
      </c>
      <c r="I39" s="18">
        <f t="shared" si="13"/>
        <v>0</v>
      </c>
      <c r="J39" s="18">
        <f t="shared" si="10"/>
        <v>0</v>
      </c>
      <c r="K39" s="94"/>
      <c r="L39" s="95" t="str">
        <f t="shared" si="14"/>
        <v xml:space="preserve"> </v>
      </c>
      <c r="M39" s="2"/>
      <c r="N39" s="2"/>
      <c r="O39" s="2"/>
      <c r="P39" s="2"/>
      <c r="Q39" s="2"/>
      <c r="R39" s="2"/>
    </row>
    <row r="40" spans="1:18" x14ac:dyDescent="0.35">
      <c r="A40" s="106" t="str">
        <f t="shared" si="11"/>
        <v>Residential (low canopy)</v>
      </c>
      <c r="B40" s="125">
        <f t="shared" ref="B40:F40" si="24">B19</f>
        <v>0.27500000000000002</v>
      </c>
      <c r="C40" s="105">
        <f t="shared" si="24"/>
        <v>73</v>
      </c>
      <c r="D40" s="100">
        <f t="shared" si="24"/>
        <v>400</v>
      </c>
      <c r="E40" s="100">
        <f t="shared" si="24"/>
        <v>30.65</v>
      </c>
      <c r="F40" s="96">
        <f t="shared" si="24"/>
        <v>0.27</v>
      </c>
      <c r="G40" s="18">
        <f t="shared" si="8"/>
        <v>206.63923500000004</v>
      </c>
      <c r="H40" s="19">
        <f t="shared" si="9"/>
        <v>54853.32420000001</v>
      </c>
      <c r="I40" s="18">
        <f t="shared" si="13"/>
        <v>0</v>
      </c>
      <c r="J40" s="18">
        <f t="shared" si="10"/>
        <v>0</v>
      </c>
      <c r="K40" s="94"/>
      <c r="L40" s="95" t="str">
        <f t="shared" si="14"/>
        <v xml:space="preserve"> </v>
      </c>
      <c r="M40" s="2"/>
      <c r="N40" s="2"/>
      <c r="O40" s="2"/>
      <c r="P40" s="2"/>
      <c r="Q40" s="2"/>
      <c r="R40" s="2"/>
    </row>
    <row r="41" spans="1:18" x14ac:dyDescent="0.35">
      <c r="A41" s="106" t="str">
        <f t="shared" si="11"/>
        <v>User specified</v>
      </c>
      <c r="B41" s="125">
        <f>B20</f>
        <v>0</v>
      </c>
      <c r="C41" s="105">
        <f>C20</f>
        <v>0</v>
      </c>
      <c r="D41" s="100">
        <f t="shared" ref="D41:E41" si="25">D20</f>
        <v>1.0000000000000001E-9</v>
      </c>
      <c r="E41" s="100">
        <f t="shared" si="25"/>
        <v>30.65</v>
      </c>
      <c r="F41" s="96">
        <f>F20</f>
        <v>0</v>
      </c>
      <c r="G41" s="18">
        <f t="shared" si="8"/>
        <v>0</v>
      </c>
      <c r="H41" s="19">
        <f t="shared" si="9"/>
        <v>0</v>
      </c>
      <c r="I41" s="18">
        <f t="shared" si="13"/>
        <v>0</v>
      </c>
      <c r="J41" s="18">
        <f t="shared" si="10"/>
        <v>0</v>
      </c>
      <c r="K41" s="94"/>
      <c r="L41" s="95" t="str">
        <f t="shared" si="14"/>
        <v xml:space="preserve"> </v>
      </c>
      <c r="M41" s="2"/>
      <c r="N41" s="2"/>
      <c r="O41" s="2"/>
      <c r="P41" s="2"/>
      <c r="Q41" s="2"/>
      <c r="R41" s="2"/>
    </row>
    <row r="42" spans="1:18" x14ac:dyDescent="0.35">
      <c r="A42" s="106" t="str">
        <f t="shared" si="11"/>
        <v>User specified</v>
      </c>
      <c r="B42" s="125">
        <f t="shared" ref="B42:F42" si="26">B21</f>
        <v>0</v>
      </c>
      <c r="C42" s="105">
        <f t="shared" si="26"/>
        <v>0</v>
      </c>
      <c r="D42" s="100">
        <f t="shared" si="26"/>
        <v>1.0000000000000001E-9</v>
      </c>
      <c r="E42" s="100">
        <f t="shared" si="26"/>
        <v>30.65</v>
      </c>
      <c r="F42" s="96">
        <f t="shared" si="26"/>
        <v>0</v>
      </c>
      <c r="G42" s="18">
        <f t="shared" si="8"/>
        <v>0</v>
      </c>
      <c r="H42" s="19">
        <f t="shared" si="9"/>
        <v>0</v>
      </c>
      <c r="I42" s="18">
        <f t="shared" si="13"/>
        <v>0</v>
      </c>
      <c r="J42" s="18">
        <f t="shared" si="10"/>
        <v>0</v>
      </c>
      <c r="K42" s="94"/>
      <c r="L42" s="95" t="str">
        <f t="shared" si="14"/>
        <v xml:space="preserve"> </v>
      </c>
      <c r="M42" s="2"/>
      <c r="N42" s="2"/>
      <c r="O42" s="2"/>
      <c r="P42" s="2"/>
      <c r="Q42" s="2"/>
      <c r="R42" s="2"/>
    </row>
    <row r="43" spans="1:18" x14ac:dyDescent="0.35">
      <c r="A43" s="106" t="str">
        <f t="shared" si="11"/>
        <v>User specified</v>
      </c>
      <c r="B43" s="125">
        <f t="shared" ref="B43:F43" si="27">B22</f>
        <v>0</v>
      </c>
      <c r="C43" s="105">
        <f t="shared" si="27"/>
        <v>0</v>
      </c>
      <c r="D43" s="100">
        <f t="shared" si="27"/>
        <v>1.0000000000000001E-9</v>
      </c>
      <c r="E43" s="100">
        <f t="shared" si="27"/>
        <v>30.65</v>
      </c>
      <c r="F43" s="96">
        <f t="shared" si="27"/>
        <v>0</v>
      </c>
      <c r="G43" s="18">
        <f t="shared" si="8"/>
        <v>0</v>
      </c>
      <c r="H43" s="19">
        <f t="shared" si="9"/>
        <v>0</v>
      </c>
      <c r="I43" s="18">
        <f t="shared" si="13"/>
        <v>0</v>
      </c>
      <c r="J43" s="18">
        <f t="shared" si="10"/>
        <v>0</v>
      </c>
      <c r="K43" s="94"/>
      <c r="L43" s="95" t="str">
        <f t="shared" si="14"/>
        <v xml:space="preserve"> </v>
      </c>
      <c r="M43" s="2"/>
      <c r="N43" s="2"/>
      <c r="O43" s="2"/>
      <c r="P43" s="2"/>
      <c r="Q43" s="2"/>
      <c r="R43" s="2"/>
    </row>
    <row r="44" spans="1:18" x14ac:dyDescent="0.35">
      <c r="A44" s="106" t="str">
        <f t="shared" si="11"/>
        <v>User specified</v>
      </c>
      <c r="B44" s="125">
        <f t="shared" ref="B44:F44" si="28">B23</f>
        <v>0</v>
      </c>
      <c r="C44" s="105">
        <f t="shared" si="28"/>
        <v>0</v>
      </c>
      <c r="D44" s="100">
        <f t="shared" si="28"/>
        <v>1.0000000000000001E-9</v>
      </c>
      <c r="E44" s="100">
        <f t="shared" si="28"/>
        <v>30.65</v>
      </c>
      <c r="F44" s="96">
        <f t="shared" si="28"/>
        <v>0</v>
      </c>
      <c r="G44" s="18">
        <f t="shared" si="8"/>
        <v>0</v>
      </c>
      <c r="H44" s="19">
        <f t="shared" si="9"/>
        <v>0</v>
      </c>
      <c r="I44" s="18">
        <f t="shared" si="13"/>
        <v>0</v>
      </c>
      <c r="J44" s="18">
        <f t="shared" si="10"/>
        <v>0</v>
      </c>
      <c r="K44" s="94"/>
      <c r="L44" s="95" t="str">
        <f t="shared" si="14"/>
        <v xml:space="preserve"> </v>
      </c>
      <c r="M44" s="2"/>
      <c r="N44" s="2"/>
      <c r="O44" s="2"/>
      <c r="P44" s="2"/>
      <c r="Q44" s="2"/>
      <c r="R44" s="2"/>
    </row>
    <row r="45" spans="1:18" x14ac:dyDescent="0.35">
      <c r="A45" s="15" t="s">
        <v>20</v>
      </c>
      <c r="B45" s="16"/>
      <c r="C45" s="16"/>
      <c r="D45" s="17">
        <f>SUM(D29:D44)</f>
        <v>1875.0000000089999</v>
      </c>
      <c r="E45" s="16"/>
      <c r="F45" s="16"/>
      <c r="G45" s="51">
        <f t="shared" ref="G45:H45" si="29">SUM(G29:G44)</f>
        <v>1568.3917936520195</v>
      </c>
      <c r="H45" s="17">
        <f t="shared" si="29"/>
        <v>431961.5790155197</v>
      </c>
      <c r="I45" s="18">
        <f>SUM(I29:I44)</f>
        <v>40.701667499999999</v>
      </c>
      <c r="J45" s="18">
        <f>SUM(J29:J44)</f>
        <v>8218.6059375000004</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30">IF(L50&gt;D8,"WARNING:Total acres treated exceed total acres for this land use"," ")</f>
        <v>WARNING:Total acres treated exceed total acres for this land use</v>
      </c>
      <c r="N50" s="2"/>
      <c r="O50" s="2"/>
      <c r="P50" s="2"/>
      <c r="Q50" s="2"/>
      <c r="R50" s="2"/>
    </row>
    <row r="51" spans="1:18" x14ac:dyDescent="0.35">
      <c r="A51" s="106" t="str">
        <f t="shared" ref="A51:A65" si="31">A9</f>
        <v>Industrial</v>
      </c>
      <c r="B51" s="9"/>
      <c r="C51" s="9"/>
      <c r="D51" s="9"/>
      <c r="E51" s="9"/>
      <c r="F51" s="9"/>
      <c r="G51" s="9"/>
      <c r="H51" s="9"/>
      <c r="I51" s="9"/>
      <c r="J51" s="9"/>
      <c r="K51" s="9"/>
      <c r="L51" s="25" t="str">
        <f>IF(SUM(B51:K51)&gt;$D$9,"BMP acreage exceeds land use acreage"," ")</f>
        <v xml:space="preserve"> </v>
      </c>
      <c r="M51" s="26" t="str">
        <f t="shared" si="30"/>
        <v>WARNING:Total acres treated exceed total acres for this land use</v>
      </c>
      <c r="N51" s="26"/>
      <c r="O51" s="2"/>
      <c r="P51" s="2"/>
      <c r="Q51" s="2"/>
      <c r="R51" s="2"/>
    </row>
    <row r="52" spans="1:18" x14ac:dyDescent="0.35">
      <c r="A52" s="106" t="str">
        <f t="shared" si="31"/>
        <v>Institutional</v>
      </c>
      <c r="B52" s="9"/>
      <c r="C52" s="9"/>
      <c r="D52" s="9"/>
      <c r="E52" s="9"/>
      <c r="F52" s="9"/>
      <c r="G52" s="9"/>
      <c r="H52" s="9"/>
      <c r="I52" s="9"/>
      <c r="J52" s="9"/>
      <c r="K52" s="9"/>
      <c r="L52" s="25" t="str">
        <f>IF(SUM(B52:K52)&gt;$D$10,"BMP acreage exceeds land use acreage"," ")</f>
        <v xml:space="preserve"> </v>
      </c>
      <c r="M52" s="26" t="str">
        <f t="shared" si="30"/>
        <v>WARNING:Total acres treated exceed total acres for this land use</v>
      </c>
      <c r="N52" s="2"/>
      <c r="O52" s="2"/>
      <c r="P52" s="2"/>
      <c r="Q52" s="2"/>
      <c r="R52" s="2"/>
    </row>
    <row r="53" spans="1:18" x14ac:dyDescent="0.35">
      <c r="A53" s="106" t="str">
        <f t="shared" si="31"/>
        <v>Multi-use</v>
      </c>
      <c r="B53" s="9"/>
      <c r="C53" s="9"/>
      <c r="D53" s="9"/>
      <c r="E53" s="9"/>
      <c r="F53" s="9"/>
      <c r="G53" s="9"/>
      <c r="H53" s="9"/>
      <c r="I53" s="9">
        <v>450</v>
      </c>
      <c r="J53" s="9"/>
      <c r="K53" s="9"/>
      <c r="L53" s="25" t="str">
        <f>IF(SUM(B53:K53)&gt;$D$11,"BMP acreage exceeds land use acreage"," ")</f>
        <v xml:space="preserve"> </v>
      </c>
      <c r="M53" s="26" t="str">
        <f t="shared" si="30"/>
        <v>WARNING:Total acres treated exceed total acres for this land use</v>
      </c>
      <c r="N53" s="2"/>
      <c r="O53" s="2"/>
      <c r="P53" s="2"/>
      <c r="Q53" s="2"/>
      <c r="R53" s="2"/>
    </row>
    <row r="54" spans="1:18" x14ac:dyDescent="0.35">
      <c r="A54" s="106" t="str">
        <f t="shared" si="31"/>
        <v>Municipal</v>
      </c>
      <c r="B54" s="9"/>
      <c r="C54" s="9"/>
      <c r="D54" s="9"/>
      <c r="E54" s="9"/>
      <c r="F54" s="9"/>
      <c r="G54" s="9"/>
      <c r="H54" s="9"/>
      <c r="I54" s="9"/>
      <c r="J54" s="9"/>
      <c r="K54" s="9"/>
      <c r="L54" s="25" t="str">
        <f>IF(SUM(B54:K54)&gt;$D$12,"BMP acreage exceeds land use acreage"," ")</f>
        <v xml:space="preserve"> </v>
      </c>
      <c r="M54" s="26" t="str">
        <f t="shared" si="30"/>
        <v>WARNING:Total acres treated exceed total acres for this land use</v>
      </c>
      <c r="N54" s="2"/>
      <c r="O54" s="2"/>
      <c r="P54" s="2"/>
      <c r="Q54" s="2"/>
      <c r="R54" s="2"/>
    </row>
    <row r="55" spans="1:18" x14ac:dyDescent="0.35">
      <c r="A55" s="106" t="str">
        <f t="shared" si="31"/>
        <v>Open space</v>
      </c>
      <c r="B55" s="9"/>
      <c r="C55" s="9"/>
      <c r="D55" s="9"/>
      <c r="E55" s="9"/>
      <c r="F55" s="9"/>
      <c r="G55" s="9"/>
      <c r="H55" s="9"/>
      <c r="I55" s="9"/>
      <c r="J55" s="9"/>
      <c r="K55" s="9"/>
      <c r="L55" s="25" t="str">
        <f>IF(SUM(B55:K55)&gt;$D$13,"BMP acreage exceeds land use acreage"," ")</f>
        <v xml:space="preserve"> </v>
      </c>
      <c r="M55" s="26" t="str">
        <f t="shared" si="30"/>
        <v>WARNING:Total acres treated exceed total acres for this land use</v>
      </c>
      <c r="N55" s="2"/>
      <c r="O55" s="2"/>
      <c r="P55" s="2"/>
      <c r="Q55" s="2"/>
      <c r="R55" s="2"/>
    </row>
    <row r="56" spans="1:18" x14ac:dyDescent="0.35">
      <c r="A56" s="106" t="str">
        <f t="shared" si="31"/>
        <v>Residential</v>
      </c>
      <c r="B56" s="9">
        <v>100</v>
      </c>
      <c r="C56" s="9"/>
      <c r="D56" s="9"/>
      <c r="E56" s="9"/>
      <c r="F56" s="9"/>
      <c r="G56" s="9"/>
      <c r="H56" s="9"/>
      <c r="I56" s="9"/>
      <c r="J56" s="9"/>
      <c r="K56" s="9"/>
      <c r="L56" s="25" t="str">
        <f>IF(SUM(B56:K56)&gt;$D$14,"BMP acreage exceeds land use acreage"," ")</f>
        <v xml:space="preserve"> </v>
      </c>
      <c r="M56" s="26" t="str">
        <f t="shared" si="30"/>
        <v>WARNING:Total acres treated exceed total acres for this land use</v>
      </c>
      <c r="N56" s="2"/>
      <c r="O56" s="2"/>
      <c r="P56" s="2"/>
      <c r="Q56" s="2"/>
      <c r="R56" s="2"/>
    </row>
    <row r="57" spans="1:18" x14ac:dyDescent="0.35">
      <c r="A57" s="106" t="str">
        <f t="shared" si="31"/>
        <v>Park</v>
      </c>
      <c r="B57" s="9"/>
      <c r="C57" s="9"/>
      <c r="D57" s="9"/>
      <c r="E57" s="9"/>
      <c r="F57" s="9"/>
      <c r="G57" s="9"/>
      <c r="H57" s="9"/>
      <c r="I57" s="9"/>
      <c r="J57" s="9"/>
      <c r="K57" s="9"/>
      <c r="L57" s="25" t="str">
        <f>IF(SUM(B57:K57)&gt;$D$15,"BMP acreage exceeds land use acreage"," ")</f>
        <v xml:space="preserve"> </v>
      </c>
      <c r="M57" s="26" t="str">
        <f t="shared" si="30"/>
        <v>WARNING:Total acres treated exceed total acres for this land use</v>
      </c>
      <c r="N57" s="2"/>
      <c r="O57" s="2"/>
      <c r="P57" s="2"/>
      <c r="Q57" s="2"/>
      <c r="R57" s="2"/>
    </row>
    <row r="58" spans="1:18" x14ac:dyDescent="0.35">
      <c r="A58" s="106" t="str">
        <f t="shared" si="31"/>
        <v>Agriculture</v>
      </c>
      <c r="B58" s="9"/>
      <c r="C58" s="9"/>
      <c r="D58" s="9"/>
      <c r="E58" s="9"/>
      <c r="F58" s="9"/>
      <c r="G58" s="9"/>
      <c r="H58" s="9"/>
      <c r="I58" s="9"/>
      <c r="J58" s="9"/>
      <c r="K58" s="9"/>
      <c r="L58" s="25" t="str">
        <f>IF(SUM(B58:K58)&gt;$D$16,"BMP acreage exceeds land use acreage"," ")</f>
        <v xml:space="preserve"> </v>
      </c>
      <c r="M58" s="26" t="str">
        <f t="shared" si="30"/>
        <v>WARNING:Total acres treated exceed total acres for this land use</v>
      </c>
      <c r="N58" s="2"/>
      <c r="O58" s="2"/>
      <c r="P58" s="2"/>
      <c r="Q58" s="2"/>
      <c r="R58" s="2"/>
    </row>
    <row r="59" spans="1:18" x14ac:dyDescent="0.35">
      <c r="A59" s="106" t="str">
        <f t="shared" si="31"/>
        <v>Transportation</v>
      </c>
      <c r="B59" s="9"/>
      <c r="C59" s="9"/>
      <c r="D59" s="9"/>
      <c r="E59" s="9"/>
      <c r="F59" s="9"/>
      <c r="G59" s="9"/>
      <c r="H59" s="9">
        <v>75</v>
      </c>
      <c r="I59" s="9"/>
      <c r="J59" s="9"/>
      <c r="K59" s="9"/>
      <c r="L59" s="25" t="str">
        <f>IF(SUM(B59:K59)&gt;$D$17,"BMP acreage exceeds land use acreage"," ")</f>
        <v xml:space="preserve"> </v>
      </c>
      <c r="M59" s="26" t="str">
        <f t="shared" si="30"/>
        <v>WARNING:Total acres treated exceed total acres for this land use</v>
      </c>
      <c r="N59" s="2"/>
      <c r="O59" s="2"/>
      <c r="P59" s="2"/>
      <c r="Q59" s="2"/>
      <c r="R59" s="2"/>
    </row>
    <row r="60" spans="1:18" x14ac:dyDescent="0.35">
      <c r="A60" s="106" t="str">
        <f t="shared" si="31"/>
        <v>Water</v>
      </c>
      <c r="B60" s="9"/>
      <c r="C60" s="9"/>
      <c r="D60" s="9"/>
      <c r="E60" s="9"/>
      <c r="F60" s="9"/>
      <c r="G60" s="9"/>
      <c r="H60" s="9"/>
      <c r="I60" s="9"/>
      <c r="J60" s="9"/>
      <c r="K60" s="9"/>
      <c r="L60" s="25" t="str">
        <f>IF(SUM(B60:K60)&gt;$D$18,"BMP acreage exceeds land use acreage"," ")</f>
        <v xml:space="preserve"> </v>
      </c>
      <c r="M60" s="26" t="str">
        <f t="shared" si="30"/>
        <v>WARNING:Total acres treated exceed total acres for this land use</v>
      </c>
      <c r="N60" s="2"/>
      <c r="O60" s="2"/>
      <c r="P60" s="2"/>
      <c r="Q60" s="2"/>
      <c r="R60" s="2"/>
    </row>
    <row r="61" spans="1:18" x14ac:dyDescent="0.35">
      <c r="A61" s="106" t="str">
        <f t="shared" si="31"/>
        <v>Residential (low canopy)</v>
      </c>
      <c r="B61" s="9"/>
      <c r="C61" s="9"/>
      <c r="D61" s="9"/>
      <c r="E61" s="9"/>
      <c r="F61" s="9"/>
      <c r="G61" s="9"/>
      <c r="H61" s="9"/>
      <c r="I61" s="9">
        <v>400</v>
      </c>
      <c r="J61" s="9"/>
      <c r="K61" s="9"/>
      <c r="L61" s="25" t="str">
        <f>IF(SUM(B61:K61)&gt;$D$19,"BMP acreage exceeds land use acreage"," ")</f>
        <v xml:space="preserve"> </v>
      </c>
      <c r="M61" s="26" t="str">
        <f t="shared" si="30"/>
        <v>WARNING:Total acres treated exceed total acres for this land use</v>
      </c>
      <c r="N61" s="2"/>
      <c r="O61" s="2"/>
      <c r="P61" s="2"/>
      <c r="Q61" s="2"/>
      <c r="R61" s="2"/>
    </row>
    <row r="62" spans="1:18" x14ac:dyDescent="0.35">
      <c r="A62" s="106" t="str">
        <f t="shared" si="31"/>
        <v>User specified</v>
      </c>
      <c r="B62" s="9"/>
      <c r="C62" s="9"/>
      <c r="D62" s="9"/>
      <c r="E62" s="9"/>
      <c r="F62" s="9"/>
      <c r="G62" s="9"/>
      <c r="H62" s="9"/>
      <c r="I62" s="9"/>
      <c r="J62" s="9"/>
      <c r="K62" s="9"/>
      <c r="L62" s="25"/>
      <c r="M62" s="26"/>
      <c r="N62" s="2"/>
      <c r="O62" s="2"/>
      <c r="P62" s="2"/>
      <c r="Q62" s="2"/>
      <c r="R62" s="2"/>
    </row>
    <row r="63" spans="1:18" x14ac:dyDescent="0.35">
      <c r="A63" s="106" t="str">
        <f t="shared" si="31"/>
        <v>User specified</v>
      </c>
      <c r="B63" s="9"/>
      <c r="C63" s="9"/>
      <c r="D63" s="9"/>
      <c r="E63" s="9"/>
      <c r="F63" s="9"/>
      <c r="G63" s="9"/>
      <c r="H63" s="9"/>
      <c r="I63" s="9"/>
      <c r="J63" s="9"/>
      <c r="K63" s="9"/>
      <c r="L63" s="25"/>
      <c r="M63" s="26"/>
      <c r="N63" s="2"/>
      <c r="O63" s="2"/>
      <c r="P63" s="2"/>
      <c r="Q63" s="2"/>
      <c r="R63" s="2"/>
    </row>
    <row r="64" spans="1:18" x14ac:dyDescent="0.35">
      <c r="A64" s="106" t="str">
        <f t="shared" si="31"/>
        <v>User specified</v>
      </c>
      <c r="B64" s="9"/>
      <c r="C64" s="9"/>
      <c r="D64" s="9"/>
      <c r="E64" s="9"/>
      <c r="F64" s="9"/>
      <c r="G64" s="9"/>
      <c r="H64" s="9"/>
      <c r="I64" s="9"/>
      <c r="J64" s="9"/>
      <c r="K64" s="9"/>
      <c r="L64" s="25"/>
      <c r="M64" s="26"/>
      <c r="N64" s="2"/>
      <c r="O64" s="2"/>
      <c r="P64" s="2"/>
      <c r="Q64" s="2"/>
      <c r="R64" s="2"/>
    </row>
    <row r="65" spans="1:18" x14ac:dyDescent="0.35">
      <c r="A65" s="106" t="str">
        <f t="shared" si="31"/>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28.628926740000004</v>
      </c>
      <c r="C69" s="28">
        <f t="shared" ref="C69:K69" si="32">(((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32"/>
        <v>0</v>
      </c>
      <c r="E69" s="28">
        <f t="shared" si="32"/>
        <v>0</v>
      </c>
      <c r="F69" s="28">
        <f t="shared" si="32"/>
        <v>0</v>
      </c>
      <c r="G69" s="28">
        <f t="shared" si="32"/>
        <v>0</v>
      </c>
      <c r="H69" s="28">
        <f t="shared" si="32"/>
        <v>42.079262400000012</v>
      </c>
      <c r="I69" s="28">
        <f t="shared" si="32"/>
        <v>330.30968625000003</v>
      </c>
      <c r="J69" s="28">
        <f t="shared" si="32"/>
        <v>0</v>
      </c>
      <c r="K69" s="28">
        <f t="shared" si="32"/>
        <v>0</v>
      </c>
      <c r="L69" s="28">
        <f>SUM(B69:K69)</f>
        <v>401.01787539000003</v>
      </c>
      <c r="M69" s="2"/>
      <c r="N69" s="2"/>
      <c r="O69" s="2"/>
      <c r="P69" s="2"/>
      <c r="Q69" s="2"/>
      <c r="R69" s="2"/>
    </row>
    <row r="70" spans="1:18" x14ac:dyDescent="0.35">
      <c r="A70" s="15" t="s">
        <v>37</v>
      </c>
      <c r="B70" s="29">
        <f>B69/$G$45</f>
        <v>1.8253683075793961E-2</v>
      </c>
      <c r="C70" s="29">
        <f t="shared" ref="C70:K70" si="33">C69/$G$45</f>
        <v>0</v>
      </c>
      <c r="D70" s="29">
        <f t="shared" si="33"/>
        <v>0</v>
      </c>
      <c r="E70" s="29">
        <f t="shared" si="33"/>
        <v>0</v>
      </c>
      <c r="F70" s="29">
        <f t="shared" si="33"/>
        <v>0</v>
      </c>
      <c r="G70" s="29">
        <f t="shared" si="33"/>
        <v>0</v>
      </c>
      <c r="H70" s="29">
        <f t="shared" si="33"/>
        <v>2.6829560426363832E-2</v>
      </c>
      <c r="I70" s="29">
        <f t="shared" si="33"/>
        <v>0.21060406435873391</v>
      </c>
      <c r="J70" s="29">
        <f t="shared" si="33"/>
        <v>0</v>
      </c>
      <c r="K70" s="29">
        <f t="shared" si="33"/>
        <v>0</v>
      </c>
      <c r="L70" s="29">
        <f>L69/$G$45</f>
        <v>0.25568730786089172</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7" t="str">
        <f>A8</f>
        <v>Commercial</v>
      </c>
      <c r="B75" s="9"/>
      <c r="C75" s="9"/>
      <c r="D75" s="9"/>
      <c r="E75" s="9"/>
      <c r="F75" s="9"/>
      <c r="G75" s="9"/>
      <c r="H75" s="9"/>
      <c r="I75" s="9"/>
      <c r="J75" s="9"/>
      <c r="K75" s="9"/>
      <c r="L75" s="25" t="str">
        <f>IF(SUM(B75:K75)&gt;$D$8,"BMP acreage exceeds land use acreage"," ")</f>
        <v xml:space="preserve"> </v>
      </c>
      <c r="M75" s="26" t="str">
        <f t="shared" ref="M75:M86" si="34">IF(L75&gt;D8,"WARNING:Total acres treated exceed total acres for this land use"," ")</f>
        <v>WARNING:Total acres treated exceed total acres for this land use</v>
      </c>
      <c r="N75" s="2"/>
      <c r="O75" s="2"/>
      <c r="P75" s="2"/>
      <c r="Q75" s="2"/>
      <c r="R75" s="2"/>
    </row>
    <row r="76" spans="1:18" x14ac:dyDescent="0.35">
      <c r="A76" s="106" t="str">
        <f t="shared" ref="A76:A90" si="35">A9</f>
        <v>Industrial</v>
      </c>
      <c r="B76" s="9"/>
      <c r="C76" s="9"/>
      <c r="D76" s="9"/>
      <c r="E76" s="9"/>
      <c r="F76" s="9"/>
      <c r="G76" s="9"/>
      <c r="H76" s="9"/>
      <c r="I76" s="9"/>
      <c r="J76" s="9"/>
      <c r="K76" s="9"/>
      <c r="L76" s="25" t="str">
        <f>IF(SUM(B76:K76)&gt;$D$9,"BMP acreage exceeds land use acreage"," ")</f>
        <v xml:space="preserve"> </v>
      </c>
      <c r="M76" s="26" t="str">
        <f t="shared" si="34"/>
        <v>WARNING:Total acres treated exceed total acres for this land use</v>
      </c>
      <c r="N76" s="2"/>
      <c r="O76" s="2"/>
      <c r="P76" s="2"/>
      <c r="Q76" s="2"/>
      <c r="R76" s="2"/>
    </row>
    <row r="77" spans="1:18" x14ac:dyDescent="0.35">
      <c r="A77" s="106" t="str">
        <f t="shared" si="35"/>
        <v>Institutional</v>
      </c>
      <c r="B77" s="9"/>
      <c r="C77" s="9"/>
      <c r="D77" s="9"/>
      <c r="E77" s="9"/>
      <c r="F77" s="9"/>
      <c r="G77" s="9"/>
      <c r="H77" s="9"/>
      <c r="I77" s="9"/>
      <c r="J77" s="9"/>
      <c r="K77" s="9"/>
      <c r="L77" s="25" t="str">
        <f>IF(SUM(B77:K77)&gt;$D$10,"BMP acreage exceeds land use acreage"," ")</f>
        <v xml:space="preserve"> </v>
      </c>
      <c r="M77" s="26" t="str">
        <f t="shared" si="34"/>
        <v>WARNING:Total acres treated exceed total acres for this land use</v>
      </c>
      <c r="N77" s="2"/>
      <c r="O77" s="2"/>
      <c r="P77" s="2"/>
      <c r="Q77" s="2"/>
      <c r="R77" s="2"/>
    </row>
    <row r="78" spans="1:18" x14ac:dyDescent="0.35">
      <c r="A78" s="106" t="str">
        <f t="shared" si="35"/>
        <v>Multi-use</v>
      </c>
      <c r="B78" s="9"/>
      <c r="C78" s="9"/>
      <c r="D78" s="9"/>
      <c r="E78" s="9"/>
      <c r="F78" s="9"/>
      <c r="G78" s="9"/>
      <c r="H78" s="9"/>
      <c r="I78" s="9"/>
      <c r="J78" s="9"/>
      <c r="K78" s="9"/>
      <c r="L78" s="25" t="str">
        <f>IF(SUM(B78:K78)&gt;$D$11,"BMP acreage exceeds land use acreage"," ")</f>
        <v xml:space="preserve"> </v>
      </c>
      <c r="M78" s="26" t="str">
        <f t="shared" si="34"/>
        <v>WARNING:Total acres treated exceed total acres for this land use</v>
      </c>
      <c r="N78" s="2"/>
      <c r="O78" s="2"/>
      <c r="P78" s="2"/>
      <c r="Q78" s="2"/>
      <c r="R78" s="2"/>
    </row>
    <row r="79" spans="1:18" x14ac:dyDescent="0.35">
      <c r="A79" s="106" t="str">
        <f t="shared" si="35"/>
        <v>Municipal</v>
      </c>
      <c r="B79" s="9"/>
      <c r="C79" s="9"/>
      <c r="D79" s="9"/>
      <c r="E79" s="9"/>
      <c r="F79" s="9"/>
      <c r="G79" s="9"/>
      <c r="H79" s="9"/>
      <c r="I79" s="9"/>
      <c r="J79" s="9"/>
      <c r="K79" s="9"/>
      <c r="L79" s="25" t="str">
        <f>IF(SUM(B79:K79)&gt;$D$12,"BMP acreage exceeds land use acreage"," ")</f>
        <v xml:space="preserve"> </v>
      </c>
      <c r="M79" s="26" t="str">
        <f t="shared" si="34"/>
        <v>WARNING:Total acres treated exceed total acres for this land use</v>
      </c>
      <c r="N79" s="2"/>
      <c r="O79" s="2"/>
      <c r="P79" s="2"/>
      <c r="Q79" s="2"/>
      <c r="R79" s="2"/>
    </row>
    <row r="80" spans="1:18" x14ac:dyDescent="0.35">
      <c r="A80" s="106" t="str">
        <f t="shared" si="35"/>
        <v>Open space</v>
      </c>
      <c r="B80" s="9"/>
      <c r="C80" s="9"/>
      <c r="D80" s="9"/>
      <c r="E80" s="9"/>
      <c r="F80" s="9"/>
      <c r="G80" s="9"/>
      <c r="H80" s="9"/>
      <c r="I80" s="9"/>
      <c r="J80" s="9"/>
      <c r="K80" s="9"/>
      <c r="L80" s="25" t="str">
        <f>IF(SUM(B80:K80)&gt;$D$13,"BMP acreage exceeds land use acreage"," ")</f>
        <v xml:space="preserve"> </v>
      </c>
      <c r="M80" s="26" t="str">
        <f t="shared" si="34"/>
        <v>WARNING:Total acres treated exceed total acres for this land use</v>
      </c>
      <c r="N80" s="2"/>
      <c r="O80" s="2"/>
      <c r="P80" s="2"/>
      <c r="Q80" s="2"/>
      <c r="R80" s="2"/>
    </row>
    <row r="81" spans="1:18" x14ac:dyDescent="0.35">
      <c r="A81" s="106" t="str">
        <f t="shared" si="35"/>
        <v>Residential</v>
      </c>
      <c r="B81" s="9"/>
      <c r="C81" s="9"/>
      <c r="D81" s="9"/>
      <c r="E81" s="9"/>
      <c r="F81" s="9"/>
      <c r="G81" s="9"/>
      <c r="H81" s="9"/>
      <c r="I81" s="9"/>
      <c r="J81" s="9"/>
      <c r="K81" s="9"/>
      <c r="L81" s="25" t="str">
        <f>IF(SUM(B81:K81)&gt;$D$14,"BMP acreage exceeds land use acreage"," ")</f>
        <v xml:space="preserve"> </v>
      </c>
      <c r="M81" s="26" t="str">
        <f t="shared" si="34"/>
        <v>WARNING:Total acres treated exceed total acres for this land use</v>
      </c>
      <c r="N81" s="2"/>
      <c r="O81" s="2"/>
      <c r="P81" s="2"/>
      <c r="Q81" s="2"/>
      <c r="R81" s="2"/>
    </row>
    <row r="82" spans="1:18" x14ac:dyDescent="0.35">
      <c r="A82" s="106" t="str">
        <f t="shared" si="35"/>
        <v>Park</v>
      </c>
      <c r="B82" s="9"/>
      <c r="C82" s="9"/>
      <c r="D82" s="9"/>
      <c r="E82" s="9"/>
      <c r="F82" s="9"/>
      <c r="G82" s="9"/>
      <c r="H82" s="9"/>
      <c r="I82" s="9"/>
      <c r="J82" s="9"/>
      <c r="K82" s="9"/>
      <c r="L82" s="25" t="str">
        <f>IF(SUM(B82:K82)&gt;$D$15,"BMP acreage exceeds land use acreage"," ")</f>
        <v xml:space="preserve"> </v>
      </c>
      <c r="M82" s="26" t="str">
        <f t="shared" si="34"/>
        <v>WARNING:Total acres treated exceed total acres for this land use</v>
      </c>
      <c r="N82" s="2"/>
      <c r="O82" s="2"/>
      <c r="P82" s="2"/>
      <c r="Q82" s="2"/>
      <c r="R82" s="2"/>
    </row>
    <row r="83" spans="1:18" x14ac:dyDescent="0.35">
      <c r="A83" s="106" t="str">
        <f t="shared" si="35"/>
        <v>Agriculture</v>
      </c>
      <c r="B83" s="9"/>
      <c r="C83" s="9"/>
      <c r="D83" s="9"/>
      <c r="E83" s="9"/>
      <c r="F83" s="9"/>
      <c r="G83" s="9"/>
      <c r="H83" s="9"/>
      <c r="I83" s="9"/>
      <c r="J83" s="9"/>
      <c r="K83" s="9"/>
      <c r="L83" s="25" t="str">
        <f>IF(SUM(B83:K83)&gt;$D$16,"BMP acreage exceeds land use acreage"," ")</f>
        <v xml:space="preserve"> </v>
      </c>
      <c r="M83" s="26" t="str">
        <f t="shared" si="34"/>
        <v>WARNING:Total acres treated exceed total acres for this land use</v>
      </c>
      <c r="N83" s="2"/>
      <c r="O83" s="2"/>
      <c r="P83" s="2"/>
      <c r="Q83" s="2"/>
      <c r="R83" s="2"/>
    </row>
    <row r="84" spans="1:18" x14ac:dyDescent="0.35">
      <c r="A84" s="106" t="str">
        <f t="shared" si="35"/>
        <v>Transportation</v>
      </c>
      <c r="B84" s="9"/>
      <c r="C84" s="9"/>
      <c r="D84" s="9"/>
      <c r="E84" s="9"/>
      <c r="F84" s="9"/>
      <c r="G84" s="9"/>
      <c r="H84" s="9"/>
      <c r="I84" s="9"/>
      <c r="J84" s="9"/>
      <c r="K84" s="9"/>
      <c r="L84" s="25" t="str">
        <f>IF(SUM(B84:K84)&gt;$D$17,"BMP acreage exceeds land use acreage"," ")</f>
        <v xml:space="preserve"> </v>
      </c>
      <c r="M84" s="26" t="str">
        <f t="shared" si="34"/>
        <v>WARNING:Total acres treated exceed total acres for this land use</v>
      </c>
      <c r="N84" s="2"/>
      <c r="O84" s="2"/>
      <c r="P84" s="2"/>
      <c r="Q84" s="2"/>
      <c r="R84" s="2"/>
    </row>
    <row r="85" spans="1:18" x14ac:dyDescent="0.35">
      <c r="A85" s="106" t="str">
        <f t="shared" si="35"/>
        <v>Water</v>
      </c>
      <c r="B85" s="9"/>
      <c r="C85" s="9"/>
      <c r="D85" s="9"/>
      <c r="E85" s="9"/>
      <c r="F85" s="9"/>
      <c r="G85" s="9"/>
      <c r="H85" s="9"/>
      <c r="I85" s="9"/>
      <c r="J85" s="9"/>
      <c r="K85" s="9"/>
      <c r="L85" s="25" t="str">
        <f>IF(SUM(B85:K85)&gt;$D$18,"BMP acreage exceeds land use acreage"," ")</f>
        <v xml:space="preserve"> </v>
      </c>
      <c r="M85" s="26" t="str">
        <f t="shared" si="34"/>
        <v>WARNING:Total acres treated exceed total acres for this land use</v>
      </c>
      <c r="N85" s="2"/>
      <c r="O85" s="2"/>
      <c r="P85" s="2"/>
      <c r="Q85" s="2"/>
      <c r="R85" s="2"/>
    </row>
    <row r="86" spans="1:18" x14ac:dyDescent="0.35">
      <c r="A86" s="106" t="str">
        <f t="shared" si="35"/>
        <v>Residential (low canopy)</v>
      </c>
      <c r="B86" s="9"/>
      <c r="C86" s="9"/>
      <c r="D86" s="9"/>
      <c r="E86" s="9"/>
      <c r="F86" s="9"/>
      <c r="G86" s="9"/>
      <c r="H86" s="9"/>
      <c r="I86" s="9"/>
      <c r="J86" s="9"/>
      <c r="K86" s="9"/>
      <c r="L86" s="25" t="str">
        <f>IF(SUM(B86:K86)&gt;$D$19,"BMP acreage exceeds land use acreage"," ")</f>
        <v xml:space="preserve"> </v>
      </c>
      <c r="M86" s="26" t="str">
        <f t="shared" si="34"/>
        <v>WARNING:Total acres treated exceed total acres for this land use</v>
      </c>
      <c r="N86" s="2"/>
      <c r="O86" s="2"/>
      <c r="P86" s="2"/>
      <c r="Q86" s="2"/>
      <c r="R86" s="2"/>
    </row>
    <row r="87" spans="1:18" x14ac:dyDescent="0.35">
      <c r="A87" s="106" t="str">
        <f t="shared" si="35"/>
        <v>User specified</v>
      </c>
      <c r="B87" s="9"/>
      <c r="C87" s="9"/>
      <c r="D87" s="9"/>
      <c r="E87" s="9"/>
      <c r="F87" s="9"/>
      <c r="G87" s="9"/>
      <c r="H87" s="9"/>
      <c r="I87" s="9"/>
      <c r="J87" s="9"/>
      <c r="K87" s="9"/>
      <c r="L87" s="25"/>
      <c r="M87" s="26"/>
      <c r="N87" s="2"/>
      <c r="O87" s="2"/>
      <c r="P87" s="2"/>
      <c r="Q87" s="2"/>
      <c r="R87" s="2"/>
    </row>
    <row r="88" spans="1:18" x14ac:dyDescent="0.35">
      <c r="A88" s="106" t="str">
        <f t="shared" si="35"/>
        <v>User specified</v>
      </c>
      <c r="B88" s="13"/>
      <c r="C88" s="13"/>
      <c r="D88" s="13"/>
      <c r="E88" s="13"/>
      <c r="F88" s="13"/>
      <c r="G88" s="13"/>
      <c r="H88" s="13"/>
      <c r="I88" s="13"/>
      <c r="J88" s="13"/>
      <c r="K88" s="13"/>
      <c r="L88" s="25"/>
      <c r="M88" s="26"/>
      <c r="N88" s="2"/>
      <c r="O88" s="2"/>
      <c r="P88" s="2"/>
      <c r="Q88" s="2"/>
      <c r="R88" s="2"/>
    </row>
    <row r="89" spans="1:18" x14ac:dyDescent="0.35">
      <c r="A89" s="106" t="str">
        <f t="shared" si="35"/>
        <v>User specified</v>
      </c>
      <c r="B89" s="9"/>
      <c r="C89" s="9"/>
      <c r="D89" s="9"/>
      <c r="E89" s="9"/>
      <c r="F89" s="9"/>
      <c r="G89" s="9"/>
      <c r="H89" s="9"/>
      <c r="I89" s="9"/>
      <c r="J89" s="9"/>
      <c r="K89" s="9"/>
      <c r="L89" s="25"/>
      <c r="M89" s="26"/>
      <c r="N89" s="2"/>
      <c r="O89" s="2"/>
      <c r="P89" s="2"/>
      <c r="Q89" s="2"/>
      <c r="R89" s="2"/>
    </row>
    <row r="90" spans="1:18" x14ac:dyDescent="0.35">
      <c r="A90" s="106" t="str">
        <f t="shared" si="35"/>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36">(((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36"/>
        <v>0</v>
      </c>
      <c r="E94" s="35">
        <f t="shared" si="36"/>
        <v>0</v>
      </c>
      <c r="F94" s="35">
        <f t="shared" si="36"/>
        <v>0</v>
      </c>
      <c r="G94" s="35">
        <f t="shared" si="36"/>
        <v>0</v>
      </c>
      <c r="H94" s="35">
        <f t="shared" si="36"/>
        <v>0</v>
      </c>
      <c r="I94" s="35">
        <f t="shared" si="36"/>
        <v>0</v>
      </c>
      <c r="J94" s="35">
        <f t="shared" si="36"/>
        <v>0</v>
      </c>
      <c r="K94" s="35">
        <f t="shared" si="36"/>
        <v>0</v>
      </c>
      <c r="L94" s="35">
        <f>SUM(B94:K94)</f>
        <v>0</v>
      </c>
      <c r="M94" s="2"/>
      <c r="N94" s="2"/>
      <c r="O94" s="2"/>
      <c r="P94" s="2"/>
      <c r="Q94" s="2"/>
      <c r="R94" s="2"/>
    </row>
    <row r="95" spans="1:18" x14ac:dyDescent="0.35">
      <c r="A95" s="15" t="s">
        <v>37</v>
      </c>
      <c r="B95" s="29">
        <f>B94/$H$45</f>
        <v>0</v>
      </c>
      <c r="C95" s="29">
        <f t="shared" ref="C95:K95" si="37">C94/$H$45</f>
        <v>0</v>
      </c>
      <c r="D95" s="29">
        <f t="shared" si="37"/>
        <v>0</v>
      </c>
      <c r="E95" s="29">
        <f t="shared" si="37"/>
        <v>0</v>
      </c>
      <c r="F95" s="29">
        <f t="shared" si="37"/>
        <v>0</v>
      </c>
      <c r="G95" s="29">
        <f t="shared" si="37"/>
        <v>0</v>
      </c>
      <c r="H95" s="29">
        <f t="shared" si="37"/>
        <v>0</v>
      </c>
      <c r="I95" s="29">
        <f t="shared" si="37"/>
        <v>0</v>
      </c>
      <c r="J95" s="29">
        <f t="shared" si="37"/>
        <v>0</v>
      </c>
      <c r="K95" s="29">
        <f t="shared" si="37"/>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x14ac:dyDescent="0.35">
      <c r="A99" s="148"/>
      <c r="B99" s="43" t="s">
        <v>45</v>
      </c>
      <c r="C99" s="43" t="s">
        <v>45</v>
      </c>
      <c r="D99" s="134"/>
      <c r="E99" s="134"/>
      <c r="F99" s="134"/>
      <c r="G99" s="134"/>
      <c r="H99" s="134"/>
      <c r="I99" s="134"/>
      <c r="J99" s="134"/>
      <c r="K99" s="134"/>
      <c r="L99" s="134"/>
      <c r="M99" s="5"/>
      <c r="N99" s="5"/>
      <c r="O99" s="5"/>
      <c r="P99" s="5"/>
      <c r="Q99" s="5"/>
      <c r="R99" s="5"/>
    </row>
    <row r="100" spans="1:18" x14ac:dyDescent="0.35">
      <c r="A100" s="4" t="s">
        <v>38</v>
      </c>
      <c r="B100" s="100">
        <v>0.44</v>
      </c>
      <c r="C100" s="100">
        <v>0.85</v>
      </c>
      <c r="D100" s="134"/>
      <c r="E100" s="134"/>
      <c r="F100" s="134"/>
      <c r="G100" s="134"/>
      <c r="H100" s="134"/>
      <c r="I100" s="134"/>
      <c r="J100" s="134"/>
      <c r="K100" s="134"/>
      <c r="L100" s="134"/>
      <c r="M100" s="26" t="str">
        <f t="shared" ref="M100:M111" si="38">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38"/>
        <v xml:space="preserve"> </v>
      </c>
      <c r="N101" s="2"/>
      <c r="O101" s="2"/>
      <c r="P101" s="2"/>
      <c r="Q101" s="2"/>
      <c r="R101" s="2"/>
    </row>
    <row r="102" spans="1:18" x14ac:dyDescent="0.35">
      <c r="A102" s="24" t="s">
        <v>24</v>
      </c>
      <c r="B102" s="100">
        <v>0</v>
      </c>
      <c r="C102" s="100">
        <v>0.68</v>
      </c>
      <c r="D102" s="134"/>
      <c r="E102" s="134"/>
      <c r="F102" s="134"/>
      <c r="G102" s="134"/>
      <c r="H102" s="134"/>
      <c r="I102" s="134"/>
      <c r="J102" s="134"/>
      <c r="K102" s="134"/>
      <c r="L102" s="134"/>
      <c r="M102" s="26" t="str">
        <f t="shared" si="38"/>
        <v xml:space="preserve"> </v>
      </c>
      <c r="N102" s="2"/>
      <c r="O102" s="2"/>
      <c r="P102" s="2"/>
      <c r="Q102" s="2"/>
      <c r="R102" s="2"/>
    </row>
    <row r="103" spans="1:18" x14ac:dyDescent="0.35">
      <c r="A103" s="4" t="s">
        <v>25</v>
      </c>
      <c r="B103" s="100">
        <v>0</v>
      </c>
      <c r="C103" s="100">
        <v>0.96</v>
      </c>
      <c r="D103" s="134"/>
      <c r="E103" s="134"/>
      <c r="F103" s="134"/>
      <c r="G103" s="134"/>
      <c r="H103" s="134"/>
      <c r="I103" s="134"/>
      <c r="J103" s="134"/>
      <c r="K103" s="134"/>
      <c r="L103" s="134"/>
      <c r="M103" s="26" t="str">
        <f t="shared" si="38"/>
        <v xml:space="preserve"> </v>
      </c>
      <c r="N103" s="2"/>
      <c r="O103" s="2"/>
      <c r="P103" s="2"/>
      <c r="Q103" s="2"/>
      <c r="R103" s="2"/>
    </row>
    <row r="104" spans="1:18" x14ac:dyDescent="0.35">
      <c r="A104" s="4" t="s">
        <v>40</v>
      </c>
      <c r="B104" s="100">
        <v>0.45</v>
      </c>
      <c r="C104" s="100">
        <v>0.74</v>
      </c>
      <c r="D104" s="134"/>
      <c r="E104" s="134"/>
      <c r="F104" s="134"/>
      <c r="G104" s="134"/>
      <c r="H104" s="134"/>
      <c r="I104" s="134"/>
      <c r="J104" s="134"/>
      <c r="K104" s="134"/>
      <c r="L104" s="134"/>
      <c r="M104" s="26" t="str">
        <f t="shared" si="38"/>
        <v xml:space="preserve"> </v>
      </c>
      <c r="N104" s="2"/>
      <c r="O104" s="2"/>
      <c r="P104" s="2"/>
      <c r="Q104" s="2"/>
      <c r="R104" s="2"/>
    </row>
    <row r="105" spans="1:18" x14ac:dyDescent="0.35">
      <c r="A105" s="4" t="s">
        <v>27</v>
      </c>
      <c r="B105" s="100">
        <v>0.47</v>
      </c>
      <c r="C105" s="100">
        <v>0.85</v>
      </c>
      <c r="D105" s="134"/>
      <c r="E105" s="134"/>
      <c r="F105" s="134"/>
      <c r="G105" s="134"/>
      <c r="H105" s="134"/>
      <c r="I105" s="134"/>
      <c r="J105" s="134"/>
      <c r="K105" s="134"/>
      <c r="L105" s="134"/>
      <c r="M105" s="26" t="str">
        <f t="shared" si="38"/>
        <v xml:space="preserve"> </v>
      </c>
      <c r="N105" s="2"/>
      <c r="O105" s="2"/>
      <c r="P105" s="2"/>
      <c r="Q105" s="2"/>
      <c r="R105" s="2"/>
    </row>
    <row r="106" spans="1:18" x14ac:dyDescent="0.35">
      <c r="A106" s="4" t="s">
        <v>28</v>
      </c>
      <c r="B106" s="100">
        <v>0.4</v>
      </c>
      <c r="C106" s="100">
        <v>0.68</v>
      </c>
      <c r="D106" s="134"/>
      <c r="E106" s="134"/>
      <c r="F106" s="134"/>
      <c r="G106" s="134"/>
      <c r="H106" s="134"/>
      <c r="I106" s="134"/>
      <c r="J106" s="134"/>
      <c r="K106" s="134"/>
      <c r="L106" s="134"/>
      <c r="M106" s="26" t="str">
        <f t="shared" si="38"/>
        <v xml:space="preserve"> </v>
      </c>
      <c r="N106" s="2"/>
      <c r="O106" s="2"/>
      <c r="P106" s="2"/>
      <c r="Q106" s="2"/>
      <c r="R106" s="2"/>
    </row>
    <row r="107" spans="1:18" x14ac:dyDescent="0.35">
      <c r="A107" s="4" t="s">
        <v>29</v>
      </c>
      <c r="B107" s="100">
        <v>0.5</v>
      </c>
      <c r="C107" s="100">
        <v>0.84</v>
      </c>
      <c r="D107" s="134"/>
      <c r="E107" s="134"/>
      <c r="F107" s="134"/>
      <c r="G107" s="134"/>
      <c r="H107" s="134"/>
      <c r="I107" s="134"/>
      <c r="J107" s="134"/>
      <c r="K107" s="134"/>
      <c r="L107" s="134"/>
      <c r="M107" s="26" t="str">
        <f t="shared" si="38"/>
        <v xml:space="preserve"> </v>
      </c>
      <c r="N107" s="2"/>
      <c r="O107" s="2"/>
      <c r="P107" s="2"/>
      <c r="Q107" s="2"/>
      <c r="R107" s="2"/>
    </row>
    <row r="108" spans="1:18" x14ac:dyDescent="0.35">
      <c r="A108" s="4" t="s">
        <v>30</v>
      </c>
      <c r="B108" s="101">
        <v>0.38</v>
      </c>
      <c r="C108" s="100">
        <v>0.73</v>
      </c>
      <c r="D108" s="134"/>
      <c r="E108" s="134"/>
      <c r="F108" s="134"/>
      <c r="G108" s="134"/>
      <c r="H108" s="134"/>
      <c r="I108" s="134"/>
      <c r="J108" s="134"/>
      <c r="K108" s="134"/>
      <c r="L108" s="134"/>
      <c r="M108" s="26" t="str">
        <f t="shared" si="38"/>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38"/>
        <v xml:space="preserve"> </v>
      </c>
      <c r="N109" s="2"/>
      <c r="O109" s="2"/>
      <c r="P109" s="2"/>
      <c r="Q109" s="2"/>
      <c r="R109" s="2"/>
    </row>
    <row r="110" spans="1:18" ht="15" customHeight="1" x14ac:dyDescent="0.35">
      <c r="A110" s="149"/>
      <c r="B110" s="76" t="s">
        <v>50</v>
      </c>
      <c r="C110" s="76" t="s">
        <v>51</v>
      </c>
      <c r="D110" s="147"/>
      <c r="E110" s="134"/>
      <c r="F110" s="134"/>
      <c r="G110" s="134"/>
      <c r="H110" s="134"/>
      <c r="I110" s="134"/>
      <c r="J110" s="134"/>
      <c r="K110" s="134"/>
      <c r="L110" s="134"/>
      <c r="M110" s="26" t="str">
        <f t="shared" si="38"/>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38"/>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22" si="39">IF(L121&gt;D8,"WARNING:Total acres treated exceed total acres for this land use"," ")</f>
        <v xml:space="preserve"> </v>
      </c>
      <c r="N121" s="2"/>
      <c r="O121" s="2"/>
      <c r="P121" s="2"/>
      <c r="Q121" s="2"/>
      <c r="R121" s="2"/>
    </row>
    <row r="122" spans="1:18" ht="72.5" x14ac:dyDescent="0.35">
      <c r="A122" s="44"/>
      <c r="B122" s="4" t="s">
        <v>38</v>
      </c>
      <c r="C122" s="45" t="s">
        <v>46</v>
      </c>
      <c r="D122" s="24" t="s">
        <v>24</v>
      </c>
      <c r="E122" s="4" t="s">
        <v>25</v>
      </c>
      <c r="F122" s="4" t="s">
        <v>40</v>
      </c>
      <c r="G122" s="4" t="s">
        <v>27</v>
      </c>
      <c r="H122" s="4" t="s">
        <v>28</v>
      </c>
      <c r="I122" s="4" t="s">
        <v>29</v>
      </c>
      <c r="J122" s="4" t="s">
        <v>30</v>
      </c>
      <c r="K122" s="102" t="s">
        <v>31</v>
      </c>
      <c r="L122" s="144"/>
      <c r="M122" s="26" t="str">
        <f t="shared" si="39"/>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ref="M123:M132" si="40">IF(L123&gt;D10,"WARNING:Total acres treated exceed total acres for this land use"," ")</f>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40"/>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40"/>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40"/>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40"/>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40"/>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40"/>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40"/>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40"/>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40"/>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A1:L1"/>
    <mergeCell ref="A5:L5"/>
    <mergeCell ref="A6:A7"/>
    <mergeCell ref="A47:L47"/>
    <mergeCell ref="A26:L26"/>
    <mergeCell ref="A27:A28"/>
    <mergeCell ref="I27:J27"/>
    <mergeCell ref="B4:L4"/>
    <mergeCell ref="A2:E2"/>
    <mergeCell ref="F2:L2"/>
    <mergeCell ref="A3:E3"/>
    <mergeCell ref="F3:L3"/>
    <mergeCell ref="L6:L7"/>
    <mergeCell ref="K6:K7"/>
    <mergeCell ref="J6:J7"/>
    <mergeCell ref="I6:I7"/>
    <mergeCell ref="L125:L132"/>
    <mergeCell ref="L121:L124"/>
    <mergeCell ref="D98:L108"/>
    <mergeCell ref="A121:K121"/>
    <mergeCell ref="D109:D110"/>
    <mergeCell ref="A98:A99"/>
    <mergeCell ref="A109:A110"/>
    <mergeCell ref="B109:C109"/>
    <mergeCell ref="B73:L73"/>
    <mergeCell ref="E109:L120"/>
    <mergeCell ref="L27:L28"/>
    <mergeCell ref="K27:K28"/>
    <mergeCell ref="A97:L97"/>
    <mergeCell ref="A48:A49"/>
    <mergeCell ref="B48:L48"/>
    <mergeCell ref="A72:L72"/>
    <mergeCell ref="A73:A74"/>
  </mergeCells>
  <dataValidations count="22">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M18:M24" xr:uid="{00000000-0002-0000-0100-00000D000000}">
      <formula1>$D1048573</formula1>
    </dataValidation>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4" zoomScaleNormal="74" workbookViewId="0">
      <selection activeCell="A2" sqref="A2:E2"/>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3.1796875" style="40" customWidth="1"/>
    <col min="6" max="6" width="11.453125" style="40" bestFit="1" customWidth="1"/>
    <col min="7" max="7" width="11.26953125" style="40" customWidth="1"/>
    <col min="8" max="8" width="10.453125" style="40" bestFit="1" customWidth="1"/>
    <col min="9" max="9" width="12.1796875" style="40" customWidth="1"/>
    <col min="10" max="10" width="12" style="40" customWidth="1"/>
    <col min="11" max="11" width="11.453125" style="40" customWidth="1"/>
    <col min="12" max="12" width="34.453125"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t="s">
        <v>145</v>
      </c>
      <c r="G2" s="157"/>
      <c r="H2" s="157"/>
      <c r="I2" s="157"/>
      <c r="J2" s="157"/>
      <c r="K2" s="157"/>
      <c r="L2" s="157"/>
    </row>
    <row r="3" spans="1:18" ht="26.25" customHeight="1" x14ac:dyDescent="0.35">
      <c r="A3" s="158" t="s">
        <v>64</v>
      </c>
      <c r="B3" s="158"/>
      <c r="C3" s="158"/>
      <c r="D3" s="158"/>
      <c r="E3" s="158"/>
      <c r="F3" s="155" t="s">
        <v>146</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106" t="s">
        <v>12</v>
      </c>
      <c r="B8" s="125">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106" t="s">
        <v>13</v>
      </c>
      <c r="B9" s="125">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106" t="s">
        <v>14</v>
      </c>
      <c r="B10" s="125">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106" t="s">
        <v>15</v>
      </c>
      <c r="B11" s="125">
        <v>0.28999999999999998</v>
      </c>
      <c r="C11" s="97">
        <v>76</v>
      </c>
      <c r="D11" s="8">
        <v>275</v>
      </c>
      <c r="E11" s="9">
        <v>30.65</v>
      </c>
      <c r="F11" s="98">
        <v>0.5</v>
      </c>
      <c r="G11" s="18">
        <f t="shared" si="0"/>
        <v>277.43230625000001</v>
      </c>
      <c r="H11" s="19">
        <f t="shared" si="1"/>
        <v>72706.397499999992</v>
      </c>
      <c r="I11" s="95" t="str">
        <f t="shared" si="3"/>
        <v xml:space="preserve"> </v>
      </c>
      <c r="J11" s="95" t="str">
        <f t="shared" si="2"/>
        <v xml:space="preserve"> </v>
      </c>
      <c r="K11" s="95" t="str">
        <f t="shared" si="4"/>
        <v xml:space="preserve"> </v>
      </c>
      <c r="L11" s="94"/>
    </row>
    <row r="12" spans="1:18" s="10" customFormat="1" x14ac:dyDescent="0.35">
      <c r="A12" s="106" t="s">
        <v>16</v>
      </c>
      <c r="B12" s="125">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106" t="s">
        <v>17</v>
      </c>
      <c r="B13" s="125">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106" t="s">
        <v>119</v>
      </c>
      <c r="B14" s="125">
        <v>0.35</v>
      </c>
      <c r="C14" s="97">
        <v>73</v>
      </c>
      <c r="D14" s="8">
        <v>200</v>
      </c>
      <c r="E14" s="9">
        <v>30.65</v>
      </c>
      <c r="F14" s="98">
        <v>0.27</v>
      </c>
      <c r="G14" s="18">
        <f t="shared" si="0"/>
        <v>131.49769500000002</v>
      </c>
      <c r="H14" s="19">
        <f t="shared" si="1"/>
        <v>27426.662100000005</v>
      </c>
      <c r="I14" s="95" t="str">
        <f t="shared" si="3"/>
        <v>EMC changed</v>
      </c>
      <c r="J14" s="95" t="str">
        <f t="shared" si="2"/>
        <v xml:space="preserve"> </v>
      </c>
      <c r="K14" s="95" t="str">
        <f t="shared" si="4"/>
        <v xml:space="preserve"> </v>
      </c>
      <c r="L14" s="94" t="s">
        <v>147</v>
      </c>
    </row>
    <row r="15" spans="1:18" s="10" customFormat="1" x14ac:dyDescent="0.35">
      <c r="A15" s="106" t="s">
        <v>63</v>
      </c>
      <c r="B15" s="127">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8" s="10" customFormat="1" x14ac:dyDescent="0.35">
      <c r="A16" s="106" t="s">
        <v>61</v>
      </c>
      <c r="B16" s="127">
        <v>0.5</v>
      </c>
      <c r="C16" s="13">
        <v>100</v>
      </c>
      <c r="D16" s="8">
        <v>220</v>
      </c>
      <c r="E16" s="9">
        <v>30.65</v>
      </c>
      <c r="F16" s="14">
        <v>0.11</v>
      </c>
      <c r="G16" s="18">
        <f t="shared" si="0"/>
        <v>84.186355000000006</v>
      </c>
      <c r="H16" s="19">
        <f t="shared" si="1"/>
        <v>16837.271000000001</v>
      </c>
      <c r="I16" s="95" t="str">
        <f t="shared" si="3"/>
        <v xml:space="preserve"> </v>
      </c>
      <c r="J16" s="95" t="str">
        <f t="shared" si="2"/>
        <v xml:space="preserve"> </v>
      </c>
      <c r="K16" s="95" t="str">
        <f t="shared" si="4"/>
        <v xml:space="preserve"> </v>
      </c>
      <c r="L16" s="94"/>
    </row>
    <row r="17" spans="1:18" s="10" customFormat="1" ht="15" customHeight="1" x14ac:dyDescent="0.35">
      <c r="A17" s="106" t="s">
        <v>18</v>
      </c>
      <c r="B17" s="125">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7">
        <v>0</v>
      </c>
      <c r="C18" s="13">
        <v>0</v>
      </c>
      <c r="D18" s="8">
        <v>1.0000000000000001E-9</v>
      </c>
      <c r="E18" s="9">
        <v>30.65</v>
      </c>
      <c r="F18" s="14">
        <v>0</v>
      </c>
      <c r="G18" s="18">
        <f t="shared" si="0"/>
        <v>0</v>
      </c>
      <c r="H18" s="19">
        <f t="shared" si="1"/>
        <v>0</v>
      </c>
      <c r="I18" s="94"/>
      <c r="J18" s="94"/>
      <c r="K18" s="94"/>
      <c r="L18" s="94"/>
      <c r="M18" s="9"/>
      <c r="N18" s="2"/>
      <c r="O18" s="2"/>
      <c r="P18" s="2"/>
      <c r="Q18" s="2"/>
    </row>
    <row r="19" spans="1:18" x14ac:dyDescent="0.35">
      <c r="A19" s="11" t="s">
        <v>19</v>
      </c>
      <c r="B19" s="127"/>
      <c r="C19" s="123"/>
      <c r="D19" s="8">
        <v>1.0000000000000001E-9</v>
      </c>
      <c r="E19" s="9">
        <v>30.65</v>
      </c>
      <c r="F19" s="14"/>
      <c r="G19" s="18">
        <f t="shared" si="0"/>
        <v>0</v>
      </c>
      <c r="H19" s="19">
        <f t="shared" si="1"/>
        <v>0</v>
      </c>
      <c r="I19" s="94"/>
      <c r="J19" s="94"/>
      <c r="K19" s="94"/>
      <c r="L19" s="94"/>
      <c r="M19" s="9"/>
      <c r="N19" s="2"/>
      <c r="O19" s="2"/>
      <c r="P19" s="2"/>
      <c r="Q19" s="2"/>
    </row>
    <row r="20" spans="1:18" x14ac:dyDescent="0.35">
      <c r="A20" s="11" t="s">
        <v>19</v>
      </c>
      <c r="B20" s="127"/>
      <c r="C20" s="123"/>
      <c r="D20" s="8">
        <v>1.0000000000000001E-9</v>
      </c>
      <c r="E20" s="9">
        <v>30.65</v>
      </c>
      <c r="F20" s="14"/>
      <c r="G20" s="18">
        <f t="shared" si="0"/>
        <v>0</v>
      </c>
      <c r="H20" s="19">
        <f t="shared" si="1"/>
        <v>0</v>
      </c>
      <c r="I20" s="94"/>
      <c r="J20" s="94"/>
      <c r="K20" s="94"/>
      <c r="L20" s="94"/>
      <c r="M20" s="9"/>
      <c r="N20" s="2"/>
      <c r="O20" s="2"/>
      <c r="P20" s="2"/>
      <c r="Q20" s="2"/>
    </row>
    <row r="21" spans="1:18" x14ac:dyDescent="0.35">
      <c r="A21" s="11" t="s">
        <v>19</v>
      </c>
      <c r="B21" s="127"/>
      <c r="C21" s="13"/>
      <c r="D21" s="8">
        <v>1.0000000000000001E-9</v>
      </c>
      <c r="E21" s="13">
        <v>30.65</v>
      </c>
      <c r="F21" s="14"/>
      <c r="G21" s="18">
        <f t="shared" si="0"/>
        <v>0</v>
      </c>
      <c r="H21" s="19">
        <f t="shared" si="1"/>
        <v>0</v>
      </c>
      <c r="I21" s="94"/>
      <c r="J21" s="94"/>
      <c r="K21" s="94"/>
      <c r="L21" s="94"/>
      <c r="M21" s="9"/>
      <c r="N21" s="2"/>
      <c r="O21" s="2"/>
      <c r="P21" s="2"/>
      <c r="Q21" s="2"/>
    </row>
    <row r="22" spans="1:18" x14ac:dyDescent="0.35">
      <c r="A22" s="11" t="s">
        <v>19</v>
      </c>
      <c r="B22" s="127"/>
      <c r="C22" s="13"/>
      <c r="D22" s="8">
        <v>1.0000000000000001E-9</v>
      </c>
      <c r="E22" s="13">
        <v>30.65</v>
      </c>
      <c r="F22" s="14"/>
      <c r="G22" s="18">
        <f t="shared" si="0"/>
        <v>0</v>
      </c>
      <c r="H22" s="19">
        <f t="shared" si="1"/>
        <v>0</v>
      </c>
      <c r="I22" s="94"/>
      <c r="J22" s="94"/>
      <c r="K22" s="94"/>
      <c r="L22" s="94"/>
      <c r="M22" s="9"/>
      <c r="N22" s="2"/>
      <c r="O22" s="2"/>
      <c r="P22" s="2"/>
      <c r="Q22" s="2"/>
    </row>
    <row r="23" spans="1:18" x14ac:dyDescent="0.35">
      <c r="A23" s="11" t="s">
        <v>19</v>
      </c>
      <c r="B23" s="127"/>
      <c r="C23" s="13"/>
      <c r="D23" s="8">
        <v>1.0000000000000001E-9</v>
      </c>
      <c r="E23" s="13">
        <v>30.65</v>
      </c>
      <c r="F23" s="14"/>
      <c r="G23" s="18">
        <f t="shared" si="0"/>
        <v>0</v>
      </c>
      <c r="H23" s="19">
        <f t="shared" si="1"/>
        <v>0</v>
      </c>
      <c r="I23" s="94"/>
      <c r="J23" s="94"/>
      <c r="K23" s="94"/>
      <c r="L23" s="94"/>
      <c r="M23" s="9"/>
      <c r="N23" s="2"/>
      <c r="O23" s="2"/>
      <c r="P23" s="2"/>
      <c r="Q23" s="2"/>
    </row>
    <row r="24" spans="1:18" x14ac:dyDescent="0.35">
      <c r="A24" s="15" t="s">
        <v>20</v>
      </c>
      <c r="B24" s="16"/>
      <c r="C24" s="16"/>
      <c r="D24" s="17">
        <f>SUM(D8:D23)</f>
        <v>695.00000001299986</v>
      </c>
      <c r="E24" s="16"/>
      <c r="F24" s="16"/>
      <c r="G24" s="18">
        <f>SUM(G8:G23)</f>
        <v>493.11635625540043</v>
      </c>
      <c r="H24" s="19">
        <f>SUM(H8:H23)</f>
        <v>116970.33060174946</v>
      </c>
      <c r="I24" s="94"/>
      <c r="J24" s="94"/>
      <c r="K24" s="94"/>
      <c r="L24" s="94"/>
      <c r="M24" s="9"/>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125">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c r="M29" s="2"/>
      <c r="N29" s="2"/>
      <c r="O29" s="2"/>
      <c r="P29" s="2"/>
      <c r="Q29" s="2"/>
      <c r="R29" s="2"/>
    </row>
    <row r="30" spans="1:18" x14ac:dyDescent="0.35">
      <c r="A30" s="106" t="str">
        <f t="shared" ref="A30:C44" si="10">A9</f>
        <v>Industrial</v>
      </c>
      <c r="B30" s="125">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c r="M30" s="2"/>
      <c r="N30" s="2"/>
      <c r="O30" s="2"/>
      <c r="P30" s="2"/>
      <c r="Q30" s="2"/>
      <c r="R30" s="2"/>
    </row>
    <row r="31" spans="1:18" x14ac:dyDescent="0.35">
      <c r="A31" s="106" t="str">
        <f t="shared" si="10"/>
        <v>Institutional</v>
      </c>
      <c r="B31" s="125">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c r="M31" s="2"/>
      <c r="N31" s="2"/>
      <c r="O31" s="2"/>
      <c r="P31" s="2"/>
      <c r="Q31" s="2"/>
      <c r="R31" s="2"/>
    </row>
    <row r="32" spans="1:18" x14ac:dyDescent="0.35">
      <c r="A32" s="106" t="str">
        <f t="shared" si="10"/>
        <v>Multi-use</v>
      </c>
      <c r="B32" s="125">
        <f t="shared" si="10"/>
        <v>0.28999999999999998</v>
      </c>
      <c r="C32" s="105">
        <f t="shared" si="10"/>
        <v>76</v>
      </c>
      <c r="D32" s="100">
        <f t="shared" si="11"/>
        <v>275</v>
      </c>
      <c r="E32" s="100">
        <f t="shared" si="11"/>
        <v>30.65</v>
      </c>
      <c r="F32" s="96">
        <f t="shared" si="11"/>
        <v>0.5</v>
      </c>
      <c r="G32" s="18">
        <f t="shared" si="7"/>
        <v>277.43230625000001</v>
      </c>
      <c r="H32" s="19">
        <f t="shared" si="8"/>
        <v>72706.397499999992</v>
      </c>
      <c r="I32" s="18">
        <f t="shared" si="12"/>
        <v>0</v>
      </c>
      <c r="J32" s="18">
        <f t="shared" si="9"/>
        <v>0</v>
      </c>
      <c r="K32" s="94"/>
      <c r="L32" s="95" t="str">
        <f t="shared" si="13"/>
        <v xml:space="preserve"> </v>
      </c>
      <c r="M32" s="2"/>
      <c r="N32" s="2"/>
      <c r="O32" s="2"/>
      <c r="P32" s="2"/>
      <c r="Q32" s="2"/>
      <c r="R32" s="2"/>
    </row>
    <row r="33" spans="1:18" x14ac:dyDescent="0.35">
      <c r="A33" s="106" t="str">
        <f t="shared" si="10"/>
        <v>Municipal</v>
      </c>
      <c r="B33" s="125">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c r="M33" s="2"/>
      <c r="N33" s="2"/>
      <c r="O33" s="2"/>
      <c r="P33" s="2"/>
      <c r="Q33" s="2"/>
      <c r="R33" s="2"/>
    </row>
    <row r="34" spans="1:18" x14ac:dyDescent="0.35">
      <c r="A34" s="106" t="str">
        <f t="shared" si="10"/>
        <v>Open space</v>
      </c>
      <c r="B34" s="125">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c r="M34" s="2"/>
      <c r="N34" s="2"/>
      <c r="O34" s="2"/>
      <c r="P34" s="2"/>
      <c r="Q34" s="2"/>
      <c r="R34" s="2"/>
    </row>
    <row r="35" spans="1:18" ht="29" x14ac:dyDescent="0.35">
      <c r="A35" s="106" t="str">
        <f t="shared" si="10"/>
        <v>Residential</v>
      </c>
      <c r="B35" s="125">
        <v>0.3</v>
      </c>
      <c r="C35" s="105">
        <f t="shared" si="10"/>
        <v>73</v>
      </c>
      <c r="D35" s="100">
        <f t="shared" si="11"/>
        <v>200</v>
      </c>
      <c r="E35" s="100">
        <f t="shared" si="11"/>
        <v>30.65</v>
      </c>
      <c r="F35" s="96">
        <f t="shared" si="11"/>
        <v>0.27</v>
      </c>
      <c r="G35" s="18">
        <f t="shared" si="7"/>
        <v>112.71231000000002</v>
      </c>
      <c r="H35" s="19">
        <f t="shared" si="8"/>
        <v>27426.662100000005</v>
      </c>
      <c r="I35" s="18">
        <f t="shared" si="12"/>
        <v>18.785385000000005</v>
      </c>
      <c r="J35" s="18">
        <f t="shared" si="9"/>
        <v>0</v>
      </c>
      <c r="K35" s="94" t="s">
        <v>144</v>
      </c>
      <c r="L35" s="95" t="str">
        <f t="shared" si="13"/>
        <v>value changed</v>
      </c>
      <c r="M35" s="2"/>
      <c r="N35" s="2"/>
      <c r="O35" s="2"/>
      <c r="P35" s="2"/>
      <c r="Q35" s="2"/>
      <c r="R35" s="2"/>
    </row>
    <row r="36" spans="1:18" x14ac:dyDescent="0.35">
      <c r="A36" s="106" t="str">
        <f t="shared" si="10"/>
        <v>Park</v>
      </c>
      <c r="B36" s="125">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c r="M36" s="2"/>
      <c r="N36" s="2"/>
      <c r="O36" s="2"/>
      <c r="P36" s="2"/>
      <c r="Q36" s="2"/>
      <c r="R36" s="2"/>
    </row>
    <row r="37" spans="1:18" x14ac:dyDescent="0.35">
      <c r="A37" s="106" t="str">
        <f t="shared" si="10"/>
        <v>Agriculture</v>
      </c>
      <c r="B37" s="125">
        <v>0.28999999999999998</v>
      </c>
      <c r="C37" s="105">
        <v>76</v>
      </c>
      <c r="D37" s="100">
        <f t="shared" si="11"/>
        <v>220</v>
      </c>
      <c r="E37" s="100">
        <f t="shared" si="11"/>
        <v>30.65</v>
      </c>
      <c r="F37" s="96">
        <v>0.5</v>
      </c>
      <c r="G37" s="18">
        <f t="shared" si="7"/>
        <v>221.94584499999999</v>
      </c>
      <c r="H37" s="19">
        <f t="shared" si="8"/>
        <v>58165.117999999988</v>
      </c>
      <c r="I37" s="18">
        <f t="shared" si="12"/>
        <v>-137.75948999999997</v>
      </c>
      <c r="J37" s="18">
        <f t="shared" si="9"/>
        <v>-41327.846999999987</v>
      </c>
      <c r="K37" s="94"/>
      <c r="L37" s="95" t="str">
        <f t="shared" si="13"/>
        <v>value changed</v>
      </c>
      <c r="M37" s="2"/>
      <c r="N37" s="2"/>
      <c r="O37" s="2"/>
      <c r="P37" s="2"/>
      <c r="Q37" s="2"/>
      <c r="R37" s="2"/>
    </row>
    <row r="38" spans="1:18" x14ac:dyDescent="0.35">
      <c r="A38" s="106" t="str">
        <f t="shared" si="10"/>
        <v>Transportation</v>
      </c>
      <c r="B38" s="125">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c r="M38" s="2"/>
      <c r="N38" s="2"/>
      <c r="O38" s="2"/>
      <c r="P38" s="2"/>
      <c r="Q38" s="2"/>
      <c r="R38" s="2"/>
    </row>
    <row r="39" spans="1:18" x14ac:dyDescent="0.35">
      <c r="A39" s="106" t="str">
        <f t="shared" si="10"/>
        <v>Water</v>
      </c>
      <c r="B39" s="125">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c r="M39" s="2"/>
      <c r="N39" s="2"/>
      <c r="O39" s="2"/>
      <c r="P39" s="2"/>
      <c r="Q39" s="2"/>
      <c r="R39" s="2"/>
    </row>
    <row r="40" spans="1:18" x14ac:dyDescent="0.35">
      <c r="A40" s="106" t="str">
        <f t="shared" si="10"/>
        <v>User specified</v>
      </c>
      <c r="B40" s="125">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c r="M40" s="2"/>
      <c r="N40" s="2"/>
      <c r="O40" s="2"/>
      <c r="P40" s="2"/>
      <c r="Q40" s="2"/>
      <c r="R40" s="2"/>
    </row>
    <row r="41" spans="1:18" x14ac:dyDescent="0.35">
      <c r="A41" s="106" t="str">
        <f t="shared" si="10"/>
        <v>User specified</v>
      </c>
      <c r="B41" s="125">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c r="M41" s="2"/>
      <c r="N41" s="2"/>
      <c r="O41" s="2"/>
      <c r="P41" s="2"/>
      <c r="Q41" s="2"/>
      <c r="R41" s="2"/>
    </row>
    <row r="42" spans="1:18" x14ac:dyDescent="0.35">
      <c r="A42" s="106" t="str">
        <f t="shared" si="10"/>
        <v>User specified</v>
      </c>
      <c r="B42" s="125">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c r="M42" s="2"/>
      <c r="N42" s="2"/>
      <c r="O42" s="2"/>
      <c r="P42" s="2"/>
      <c r="Q42" s="2"/>
      <c r="R42" s="2"/>
    </row>
    <row r="43" spans="1:18" x14ac:dyDescent="0.35">
      <c r="A43" s="106" t="str">
        <f t="shared" si="10"/>
        <v>User specified</v>
      </c>
      <c r="B43" s="125">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c r="M43" s="2"/>
      <c r="N43" s="2"/>
      <c r="O43" s="2"/>
      <c r="P43" s="2"/>
      <c r="Q43" s="2"/>
      <c r="R43" s="2"/>
    </row>
    <row r="44" spans="1:18" x14ac:dyDescent="0.35">
      <c r="A44" s="106" t="str">
        <f t="shared" si="10"/>
        <v>User specified</v>
      </c>
      <c r="B44" s="125">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c r="M44" s="2"/>
      <c r="N44" s="2"/>
      <c r="O44" s="2"/>
      <c r="P44" s="2"/>
      <c r="Q44" s="2"/>
      <c r="R44" s="2"/>
    </row>
    <row r="45" spans="1:18" x14ac:dyDescent="0.35">
      <c r="A45" s="15" t="s">
        <v>20</v>
      </c>
      <c r="B45" s="16"/>
      <c r="C45" s="16"/>
      <c r="D45" s="17">
        <f>SUM(D29:D44)</f>
        <v>695.00000001299986</v>
      </c>
      <c r="E45" s="16"/>
      <c r="F45" s="16"/>
      <c r="G45" s="51">
        <f t="shared" ref="G45:H45" si="15">SUM(G29:G44)</f>
        <v>612.09046125540044</v>
      </c>
      <c r="H45" s="17">
        <f t="shared" si="15"/>
        <v>158298.17760174946</v>
      </c>
      <c r="I45" s="47">
        <f>SUM(I29:I44)</f>
        <v>-118.97410499999997</v>
      </c>
      <c r="J45" s="47">
        <f>SUM(J29:J44)</f>
        <v>-41327.846999999987</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16">IF(L50&gt;D8,"WARNING:Total acres treated exceed total acres for this land use"," ")</f>
        <v>WARNING:Total acres treated exceed total acres for this land use</v>
      </c>
      <c r="N50" s="2"/>
      <c r="O50" s="2"/>
      <c r="P50" s="2"/>
      <c r="Q50" s="2"/>
      <c r="R50" s="2"/>
    </row>
    <row r="51" spans="1:18" x14ac:dyDescent="0.35">
      <c r="A51" s="106" t="str">
        <f t="shared" ref="A51:A65" si="17">A9</f>
        <v>Industrial</v>
      </c>
      <c r="B51" s="9"/>
      <c r="C51" s="9"/>
      <c r="D51" s="9"/>
      <c r="E51" s="9"/>
      <c r="F51" s="9"/>
      <c r="G51" s="9"/>
      <c r="H51" s="9"/>
      <c r="I51" s="9"/>
      <c r="J51" s="9"/>
      <c r="K51" s="9"/>
      <c r="L51" s="25" t="str">
        <f>IF(SUM(B51:K51)&gt;$D$9,"BMP acreage exceeds land use acreage"," ")</f>
        <v xml:space="preserve"> </v>
      </c>
      <c r="M51" s="26" t="str">
        <f t="shared" si="16"/>
        <v>WARNING:Total acres treated exceed total acres for this land use</v>
      </c>
      <c r="N51" s="26"/>
      <c r="O51" s="2"/>
      <c r="P51" s="2"/>
      <c r="Q51" s="2"/>
      <c r="R51" s="2"/>
    </row>
    <row r="52" spans="1:18" x14ac:dyDescent="0.35">
      <c r="A52" s="106" t="str">
        <f t="shared" si="17"/>
        <v>Institutional</v>
      </c>
      <c r="B52" s="9"/>
      <c r="C52" s="9"/>
      <c r="D52" s="9"/>
      <c r="E52" s="9"/>
      <c r="F52" s="9"/>
      <c r="G52" s="9"/>
      <c r="H52" s="9"/>
      <c r="I52" s="9"/>
      <c r="J52" s="9"/>
      <c r="K52" s="9"/>
      <c r="L52" s="25" t="str">
        <f>IF(SUM(B52:K52)&gt;$D$10,"BMP acreage exceeds land use acreage"," ")</f>
        <v xml:space="preserve"> </v>
      </c>
      <c r="M52" s="26" t="str">
        <f t="shared" si="16"/>
        <v>WARNING:Total acres treated exceed total acres for this land use</v>
      </c>
      <c r="N52" s="2"/>
      <c r="O52" s="2"/>
      <c r="P52" s="2"/>
      <c r="Q52" s="2"/>
      <c r="R52" s="2"/>
    </row>
    <row r="53" spans="1:18" x14ac:dyDescent="0.35">
      <c r="A53" s="106" t="str">
        <f t="shared" si="17"/>
        <v>Multi-use</v>
      </c>
      <c r="B53" s="9"/>
      <c r="C53" s="9">
        <v>70</v>
      </c>
      <c r="D53" s="9"/>
      <c r="E53" s="9"/>
      <c r="F53" s="9"/>
      <c r="G53" s="9"/>
      <c r="H53" s="9"/>
      <c r="I53" s="9"/>
      <c r="J53" s="9"/>
      <c r="K53" s="9"/>
      <c r="L53" s="25" t="str">
        <f>IF(SUM(B53:K53)&gt;$D$11,"BMP acreage exceeds land use acreage"," ")</f>
        <v xml:space="preserve"> </v>
      </c>
      <c r="M53" s="26" t="str">
        <f t="shared" si="16"/>
        <v>WARNING:Total acres treated exceed total acres for this land use</v>
      </c>
      <c r="N53" s="2"/>
      <c r="O53" s="2"/>
      <c r="P53" s="2"/>
      <c r="Q53" s="2"/>
      <c r="R53" s="2"/>
    </row>
    <row r="54" spans="1:18" x14ac:dyDescent="0.35">
      <c r="A54" s="106" t="str">
        <f t="shared" si="17"/>
        <v>Municipal</v>
      </c>
      <c r="B54" s="9"/>
      <c r="C54" s="9"/>
      <c r="D54" s="9"/>
      <c r="E54" s="9"/>
      <c r="F54" s="9"/>
      <c r="G54" s="9"/>
      <c r="H54" s="9"/>
      <c r="I54" s="9"/>
      <c r="J54" s="9"/>
      <c r="K54" s="9"/>
      <c r="L54" s="25" t="str">
        <f>IF(SUM(B54:K54)&gt;$D$12,"BMP acreage exceeds land use acreage"," ")</f>
        <v xml:space="preserve"> </v>
      </c>
      <c r="M54" s="26" t="str">
        <f t="shared" si="16"/>
        <v>WARNING:Total acres treated exceed total acres for this land use</v>
      </c>
      <c r="N54" s="2"/>
      <c r="O54" s="2"/>
      <c r="P54" s="2"/>
      <c r="Q54" s="2"/>
      <c r="R54" s="2"/>
    </row>
    <row r="55" spans="1:18" x14ac:dyDescent="0.35">
      <c r="A55" s="106" t="str">
        <f t="shared" si="17"/>
        <v>Open space</v>
      </c>
      <c r="B55" s="9"/>
      <c r="C55" s="9"/>
      <c r="D55" s="9"/>
      <c r="E55" s="9"/>
      <c r="F55" s="9"/>
      <c r="G55" s="9"/>
      <c r="H55" s="9"/>
      <c r="I55" s="9"/>
      <c r="J55" s="9"/>
      <c r="K55" s="9"/>
      <c r="L55" s="25" t="str">
        <f>IF(SUM(B55:K55)&gt;$D$13,"BMP acreage exceeds land use acreage"," ")</f>
        <v xml:space="preserve"> </v>
      </c>
      <c r="M55" s="26" t="str">
        <f t="shared" si="16"/>
        <v>WARNING:Total acres treated exceed total acres for this land use</v>
      </c>
      <c r="N55" s="2"/>
      <c r="O55" s="2"/>
      <c r="P55" s="2"/>
      <c r="Q55" s="2"/>
      <c r="R55" s="2"/>
    </row>
    <row r="56" spans="1:18" x14ac:dyDescent="0.35">
      <c r="A56" s="106" t="str">
        <f t="shared" si="17"/>
        <v>Residential</v>
      </c>
      <c r="B56" s="9">
        <v>100</v>
      </c>
      <c r="C56" s="9"/>
      <c r="D56" s="9"/>
      <c r="E56" s="9"/>
      <c r="F56" s="9"/>
      <c r="G56" s="9"/>
      <c r="H56" s="9"/>
      <c r="I56" s="9"/>
      <c r="J56" s="9"/>
      <c r="K56" s="9"/>
      <c r="L56" s="25" t="str">
        <f>IF(SUM(B56:K56)&gt;$D$14,"BMP acreage exceeds land use acreage"," ")</f>
        <v xml:space="preserve"> </v>
      </c>
      <c r="M56" s="26" t="str">
        <f t="shared" si="16"/>
        <v>WARNING:Total acres treated exceed total acres for this land use</v>
      </c>
      <c r="N56" s="2"/>
      <c r="O56" s="2"/>
      <c r="P56" s="2"/>
      <c r="Q56" s="2"/>
      <c r="R56" s="2"/>
    </row>
    <row r="57" spans="1:18" x14ac:dyDescent="0.35">
      <c r="A57" s="106" t="str">
        <f t="shared" si="17"/>
        <v>Park</v>
      </c>
      <c r="B57" s="9"/>
      <c r="C57" s="9"/>
      <c r="D57" s="9"/>
      <c r="E57" s="9"/>
      <c r="F57" s="9"/>
      <c r="G57" s="9"/>
      <c r="H57" s="9"/>
      <c r="I57" s="9"/>
      <c r="J57" s="9"/>
      <c r="K57" s="9"/>
      <c r="L57" s="25" t="str">
        <f>IF(SUM(B57:K57)&gt;$D$15,"BMP acreage exceeds land use acreage"," ")</f>
        <v xml:space="preserve"> </v>
      </c>
      <c r="M57" s="26" t="str">
        <f t="shared" si="16"/>
        <v>WARNING:Total acres treated exceed total acres for this land use</v>
      </c>
      <c r="N57" s="2"/>
      <c r="O57" s="2"/>
      <c r="P57" s="2"/>
      <c r="Q57" s="2"/>
      <c r="R57" s="2"/>
    </row>
    <row r="58" spans="1:18" x14ac:dyDescent="0.35">
      <c r="A58" s="106" t="str">
        <f t="shared" si="17"/>
        <v>Agriculture</v>
      </c>
      <c r="B58" s="9"/>
      <c r="C58" s="9">
        <v>220</v>
      </c>
      <c r="D58" s="9"/>
      <c r="E58" s="9"/>
      <c r="F58" s="9"/>
      <c r="G58" s="9"/>
      <c r="H58" s="9"/>
      <c r="I58" s="9"/>
      <c r="J58" s="9"/>
      <c r="K58" s="9"/>
      <c r="L58" s="25" t="str">
        <f>IF(SUM(B58:K58)&gt;$D$16,"BMP acreage exceeds land use acreage"," ")</f>
        <v xml:space="preserve"> </v>
      </c>
      <c r="M58" s="26" t="str">
        <f t="shared" si="16"/>
        <v>WARNING:Total acres treated exceed total acres for this land use</v>
      </c>
      <c r="N58" s="2"/>
      <c r="O58" s="2"/>
      <c r="P58" s="2"/>
      <c r="Q58" s="2"/>
      <c r="R58" s="2"/>
    </row>
    <row r="59" spans="1:18" x14ac:dyDescent="0.35">
      <c r="A59" s="106" t="str">
        <f t="shared" si="17"/>
        <v>Transportation</v>
      </c>
      <c r="B59" s="9"/>
      <c r="C59" s="9"/>
      <c r="D59" s="9"/>
      <c r="E59" s="9"/>
      <c r="F59" s="9"/>
      <c r="G59" s="9"/>
      <c r="H59" s="9"/>
      <c r="I59" s="9"/>
      <c r="J59" s="9"/>
      <c r="K59" s="9"/>
      <c r="L59" s="25" t="str">
        <f>IF(SUM(B59:K59)&gt;$D$17,"BMP acreage exceeds land use acreage"," ")</f>
        <v xml:space="preserve"> </v>
      </c>
      <c r="M59" s="26" t="str">
        <f t="shared" si="16"/>
        <v>WARNING:Total acres treated exceed total acres for this land use</v>
      </c>
      <c r="N59" s="2"/>
      <c r="O59" s="2"/>
      <c r="P59" s="2"/>
      <c r="Q59" s="2"/>
      <c r="R59" s="2"/>
    </row>
    <row r="60" spans="1:18" x14ac:dyDescent="0.35">
      <c r="A60" s="106" t="str">
        <f t="shared" si="17"/>
        <v>Water</v>
      </c>
      <c r="B60" s="9"/>
      <c r="C60" s="9"/>
      <c r="D60" s="9"/>
      <c r="E60" s="9"/>
      <c r="F60" s="9"/>
      <c r="G60" s="9"/>
      <c r="H60" s="9"/>
      <c r="I60" s="9"/>
      <c r="J60" s="9"/>
      <c r="K60" s="9"/>
      <c r="L60" s="25" t="str">
        <f>IF(SUM(B60:K60)&gt;$D$18,"BMP acreage exceeds land use acreage"," ")</f>
        <v xml:space="preserve"> </v>
      </c>
      <c r="M60" s="26" t="str">
        <f t="shared" si="16"/>
        <v>WARNING:Total acres treated exceed total acres for this land use</v>
      </c>
      <c r="N60" s="2"/>
      <c r="O60" s="2"/>
      <c r="P60" s="2"/>
      <c r="Q60" s="2"/>
      <c r="R60" s="2"/>
    </row>
    <row r="61" spans="1:18" x14ac:dyDescent="0.35">
      <c r="A61" s="106" t="str">
        <f t="shared" si="17"/>
        <v>User specified</v>
      </c>
      <c r="B61" s="9"/>
      <c r="C61" s="9"/>
      <c r="D61" s="9"/>
      <c r="E61" s="9"/>
      <c r="F61" s="9"/>
      <c r="G61" s="9"/>
      <c r="H61" s="9"/>
      <c r="I61" s="9"/>
      <c r="J61" s="9"/>
      <c r="K61" s="9"/>
      <c r="L61" s="25" t="str">
        <f>IF(SUM(B61:K61)&gt;$D$19,"BMP acreage exceeds land use acreage"," ")</f>
        <v xml:space="preserve"> </v>
      </c>
      <c r="M61" s="26" t="str">
        <f t="shared" si="16"/>
        <v>WARNING:Total acres treated exceed total acres for this land use</v>
      </c>
      <c r="N61" s="2"/>
      <c r="O61" s="2"/>
      <c r="P61" s="2"/>
      <c r="Q61" s="2"/>
      <c r="R61" s="2"/>
    </row>
    <row r="62" spans="1:18" x14ac:dyDescent="0.35">
      <c r="A62" s="106" t="str">
        <f t="shared" si="17"/>
        <v>User specified</v>
      </c>
      <c r="B62" s="9"/>
      <c r="C62" s="9"/>
      <c r="D62" s="9"/>
      <c r="E62" s="9"/>
      <c r="F62" s="9"/>
      <c r="G62" s="9"/>
      <c r="H62" s="9"/>
      <c r="I62" s="9"/>
      <c r="J62" s="9"/>
      <c r="K62" s="9"/>
      <c r="L62" s="25"/>
      <c r="M62" s="26"/>
      <c r="N62" s="2"/>
      <c r="O62" s="2"/>
      <c r="P62" s="2"/>
      <c r="Q62" s="2"/>
      <c r="R62" s="2"/>
    </row>
    <row r="63" spans="1:18" x14ac:dyDescent="0.35">
      <c r="A63" s="106" t="str">
        <f t="shared" si="17"/>
        <v>User specified</v>
      </c>
      <c r="B63" s="9"/>
      <c r="C63" s="9"/>
      <c r="D63" s="9"/>
      <c r="E63" s="9"/>
      <c r="F63" s="9"/>
      <c r="G63" s="9"/>
      <c r="H63" s="9"/>
      <c r="I63" s="9"/>
      <c r="J63" s="9"/>
      <c r="K63" s="9"/>
      <c r="L63" s="25"/>
      <c r="M63" s="26"/>
      <c r="N63" s="2"/>
      <c r="O63" s="2"/>
      <c r="P63" s="2"/>
      <c r="Q63" s="2"/>
      <c r="R63" s="2"/>
    </row>
    <row r="64" spans="1:18" x14ac:dyDescent="0.35">
      <c r="A64" s="106" t="str">
        <f t="shared" si="17"/>
        <v>User specified</v>
      </c>
      <c r="B64" s="9"/>
      <c r="C64" s="9"/>
      <c r="D64" s="9"/>
      <c r="E64" s="9"/>
      <c r="F64" s="9"/>
      <c r="G64" s="9"/>
      <c r="H64" s="9"/>
      <c r="I64" s="9"/>
      <c r="J64" s="9"/>
      <c r="K64" s="9"/>
      <c r="L64" s="25"/>
      <c r="M64" s="26"/>
      <c r="N64" s="2"/>
      <c r="O64" s="2"/>
      <c r="P64" s="2"/>
      <c r="Q64" s="2"/>
      <c r="R64" s="2"/>
    </row>
    <row r="65" spans="1:18" x14ac:dyDescent="0.35">
      <c r="A65" s="106" t="str">
        <f t="shared" si="17"/>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28.628926740000004</v>
      </c>
      <c r="C69" s="28">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263.30847975</v>
      </c>
      <c r="D69" s="28">
        <f t="shared" si="18"/>
        <v>0</v>
      </c>
      <c r="E69" s="28">
        <f t="shared" si="18"/>
        <v>0</v>
      </c>
      <c r="F69" s="28">
        <f t="shared" si="18"/>
        <v>0</v>
      </c>
      <c r="G69" s="28">
        <f t="shared" si="18"/>
        <v>0</v>
      </c>
      <c r="H69" s="28">
        <f t="shared" si="18"/>
        <v>0</v>
      </c>
      <c r="I69" s="28">
        <f t="shared" si="18"/>
        <v>0</v>
      </c>
      <c r="J69" s="28">
        <f t="shared" si="18"/>
        <v>0</v>
      </c>
      <c r="K69" s="28">
        <f t="shared" si="18"/>
        <v>0</v>
      </c>
      <c r="L69" s="28">
        <f>SUM(B69:K69)</f>
        <v>291.93740649</v>
      </c>
      <c r="M69" s="2"/>
      <c r="N69" s="2"/>
      <c r="O69" s="2"/>
      <c r="P69" s="2"/>
      <c r="Q69" s="2"/>
      <c r="R69" s="2"/>
    </row>
    <row r="70" spans="1:18" x14ac:dyDescent="0.35">
      <c r="A70" s="15" t="s">
        <v>37</v>
      </c>
      <c r="B70" s="29">
        <f>B69/$G$45</f>
        <v>4.6772378516211376E-2</v>
      </c>
      <c r="C70" s="29">
        <f t="shared" ref="C70:K70" si="19">C69/$G$45</f>
        <v>0.43017902812919689</v>
      </c>
      <c r="D70" s="29">
        <f t="shared" si="19"/>
        <v>0</v>
      </c>
      <c r="E70" s="29">
        <f t="shared" si="19"/>
        <v>0</v>
      </c>
      <c r="F70" s="29">
        <f t="shared" si="19"/>
        <v>0</v>
      </c>
      <c r="G70" s="29">
        <f t="shared" si="19"/>
        <v>0</v>
      </c>
      <c r="H70" s="29">
        <f t="shared" si="19"/>
        <v>0</v>
      </c>
      <c r="I70" s="29">
        <f t="shared" si="19"/>
        <v>0</v>
      </c>
      <c r="J70" s="29">
        <f t="shared" si="19"/>
        <v>0</v>
      </c>
      <c r="K70" s="29">
        <f t="shared" si="19"/>
        <v>0</v>
      </c>
      <c r="L70" s="29">
        <f>L69/$G$45</f>
        <v>0.47695140664540825</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c r="M75" s="26" t="str">
        <f t="shared" ref="M75:M86" si="20">IF(L75&gt;D8,"WARNING:Total acres treated exceed total acres for this land use"," ")</f>
        <v>WARNING:Total acres treated exceed total acres for this land use</v>
      </c>
      <c r="N75" s="2"/>
      <c r="O75" s="2"/>
      <c r="P75" s="2"/>
      <c r="Q75" s="2"/>
      <c r="R75" s="2"/>
    </row>
    <row r="76" spans="1:18" x14ac:dyDescent="0.35">
      <c r="A76" s="106" t="str">
        <f t="shared" ref="A76:A90" si="21">A9</f>
        <v>Industrial</v>
      </c>
      <c r="B76" s="9"/>
      <c r="C76" s="9"/>
      <c r="D76" s="9"/>
      <c r="E76" s="9"/>
      <c r="F76" s="9"/>
      <c r="G76" s="9"/>
      <c r="H76" s="9"/>
      <c r="I76" s="9"/>
      <c r="J76" s="9"/>
      <c r="K76" s="9"/>
      <c r="L76" s="25" t="str">
        <f>IF(SUM(B76:K76)&gt;$D$9,"BMP acreage exceeds land use acreage"," ")</f>
        <v xml:space="preserve"> </v>
      </c>
      <c r="M76" s="26" t="str">
        <f t="shared" si="20"/>
        <v>WARNING:Total acres treated exceed total acres for this land use</v>
      </c>
      <c r="N76" s="2"/>
      <c r="O76" s="2"/>
      <c r="P76" s="2"/>
      <c r="Q76" s="2"/>
      <c r="R76" s="2"/>
    </row>
    <row r="77" spans="1:18" x14ac:dyDescent="0.35">
      <c r="A77" s="106" t="str">
        <f t="shared" si="21"/>
        <v>Institutional</v>
      </c>
      <c r="B77" s="9"/>
      <c r="C77" s="9"/>
      <c r="D77" s="9"/>
      <c r="E77" s="9"/>
      <c r="F77" s="9"/>
      <c r="G77" s="9"/>
      <c r="H77" s="9"/>
      <c r="I77" s="9"/>
      <c r="J77" s="9"/>
      <c r="K77" s="9"/>
      <c r="L77" s="25" t="str">
        <f>IF(SUM(B77:K77)&gt;$D$10,"BMP acreage exceeds land use acreage"," ")</f>
        <v xml:space="preserve"> </v>
      </c>
      <c r="M77" s="26" t="str">
        <f t="shared" si="20"/>
        <v>WARNING:Total acres treated exceed total acres for this land use</v>
      </c>
      <c r="N77" s="2"/>
      <c r="O77" s="2"/>
      <c r="P77" s="2"/>
      <c r="Q77" s="2"/>
      <c r="R77" s="2"/>
    </row>
    <row r="78" spans="1:18" x14ac:dyDescent="0.35">
      <c r="A78" s="106" t="str">
        <f t="shared" si="21"/>
        <v>Multi-use</v>
      </c>
      <c r="B78" s="9"/>
      <c r="C78" s="9"/>
      <c r="D78" s="9"/>
      <c r="E78" s="9"/>
      <c r="F78" s="9"/>
      <c r="G78" s="9"/>
      <c r="H78" s="9"/>
      <c r="I78" s="9"/>
      <c r="J78" s="9"/>
      <c r="K78" s="9"/>
      <c r="L78" s="25" t="str">
        <f>IF(SUM(B78:K78)&gt;$D$11,"BMP acreage exceeds land use acreage"," ")</f>
        <v xml:space="preserve"> </v>
      </c>
      <c r="M78" s="26" t="str">
        <f t="shared" si="20"/>
        <v>WARNING:Total acres treated exceed total acres for this land use</v>
      </c>
      <c r="N78" s="2"/>
      <c r="O78" s="2"/>
      <c r="P78" s="2"/>
      <c r="Q78" s="2"/>
      <c r="R78" s="2"/>
    </row>
    <row r="79" spans="1:18" x14ac:dyDescent="0.35">
      <c r="A79" s="106" t="str">
        <f t="shared" si="21"/>
        <v>Municipal</v>
      </c>
      <c r="B79" s="9"/>
      <c r="C79" s="9"/>
      <c r="D79" s="9"/>
      <c r="E79" s="9"/>
      <c r="F79" s="9"/>
      <c r="G79" s="9"/>
      <c r="H79" s="9"/>
      <c r="I79" s="9"/>
      <c r="J79" s="9"/>
      <c r="K79" s="9"/>
      <c r="L79" s="25" t="str">
        <f>IF(SUM(B79:K79)&gt;$D$12,"BMP acreage exceeds land use acreage"," ")</f>
        <v xml:space="preserve"> </v>
      </c>
      <c r="M79" s="26" t="str">
        <f t="shared" si="20"/>
        <v>WARNING:Total acres treated exceed total acres for this land use</v>
      </c>
      <c r="N79" s="2"/>
      <c r="O79" s="2"/>
      <c r="P79" s="2"/>
      <c r="Q79" s="2"/>
      <c r="R79" s="2"/>
    </row>
    <row r="80" spans="1:18" x14ac:dyDescent="0.35">
      <c r="A80" s="106" t="str">
        <f t="shared" si="21"/>
        <v>Open space</v>
      </c>
      <c r="B80" s="9"/>
      <c r="C80" s="9"/>
      <c r="D80" s="9"/>
      <c r="E80" s="9"/>
      <c r="F80" s="9"/>
      <c r="G80" s="9"/>
      <c r="H80" s="9"/>
      <c r="I80" s="9"/>
      <c r="J80" s="9"/>
      <c r="K80" s="9"/>
      <c r="L80" s="25" t="str">
        <f>IF(SUM(B80:K80)&gt;$D$13,"BMP acreage exceeds land use acreage"," ")</f>
        <v xml:space="preserve"> </v>
      </c>
      <c r="M80" s="26" t="str">
        <f t="shared" si="20"/>
        <v>WARNING:Total acres treated exceed total acres for this land use</v>
      </c>
      <c r="N80" s="2"/>
      <c r="O80" s="2"/>
      <c r="P80" s="2"/>
      <c r="Q80" s="2"/>
      <c r="R80" s="2"/>
    </row>
    <row r="81" spans="1:18" x14ac:dyDescent="0.35">
      <c r="A81" s="106" t="str">
        <f t="shared" si="21"/>
        <v>Residential</v>
      </c>
      <c r="B81" s="9"/>
      <c r="C81" s="9"/>
      <c r="D81" s="9"/>
      <c r="E81" s="9"/>
      <c r="F81" s="9"/>
      <c r="G81" s="9"/>
      <c r="H81" s="9"/>
      <c r="I81" s="9"/>
      <c r="J81" s="9"/>
      <c r="K81" s="9"/>
      <c r="L81" s="25" t="str">
        <f>IF(SUM(B81:K81)&gt;$D$14,"BMP acreage exceeds land use acreage"," ")</f>
        <v xml:space="preserve"> </v>
      </c>
      <c r="M81" s="26" t="str">
        <f t="shared" si="20"/>
        <v>WARNING:Total acres treated exceed total acres for this land use</v>
      </c>
      <c r="N81" s="2"/>
      <c r="O81" s="2"/>
      <c r="P81" s="2"/>
      <c r="Q81" s="2"/>
      <c r="R81" s="2"/>
    </row>
    <row r="82" spans="1:18" x14ac:dyDescent="0.35">
      <c r="A82" s="106" t="str">
        <f t="shared" si="21"/>
        <v>Park</v>
      </c>
      <c r="B82" s="9"/>
      <c r="C82" s="9"/>
      <c r="D82" s="9"/>
      <c r="E82" s="9"/>
      <c r="F82" s="9"/>
      <c r="G82" s="9"/>
      <c r="H82" s="9"/>
      <c r="I82" s="9"/>
      <c r="J82" s="9"/>
      <c r="K82" s="9"/>
      <c r="L82" s="25" t="str">
        <f>IF(SUM(B82:K82)&gt;$D$15,"BMP acreage exceeds land use acreage"," ")</f>
        <v xml:space="preserve"> </v>
      </c>
      <c r="M82" s="26" t="str">
        <f t="shared" si="20"/>
        <v>WARNING:Total acres treated exceed total acres for this land use</v>
      </c>
      <c r="N82" s="2"/>
      <c r="O82" s="2"/>
      <c r="P82" s="2"/>
      <c r="Q82" s="2"/>
      <c r="R82" s="2"/>
    </row>
    <row r="83" spans="1:18" x14ac:dyDescent="0.35">
      <c r="A83" s="106" t="str">
        <f t="shared" si="21"/>
        <v>Agriculture</v>
      </c>
      <c r="B83" s="9"/>
      <c r="C83" s="9"/>
      <c r="D83" s="9"/>
      <c r="E83" s="9"/>
      <c r="F83" s="9"/>
      <c r="G83" s="9"/>
      <c r="H83" s="9"/>
      <c r="I83" s="9"/>
      <c r="J83" s="9"/>
      <c r="K83" s="9"/>
      <c r="L83" s="25" t="str">
        <f>IF(SUM(B83:K83)&gt;$D$16,"BMP acreage exceeds land use acreage"," ")</f>
        <v xml:space="preserve"> </v>
      </c>
      <c r="M83" s="26" t="str">
        <f t="shared" si="20"/>
        <v>WARNING:Total acres treated exceed total acres for this land use</v>
      </c>
      <c r="N83" s="2"/>
      <c r="O83" s="2"/>
      <c r="P83" s="2"/>
      <c r="Q83" s="2"/>
      <c r="R83" s="2"/>
    </row>
    <row r="84" spans="1:18" x14ac:dyDescent="0.35">
      <c r="A84" s="106" t="str">
        <f t="shared" si="21"/>
        <v>Transportation</v>
      </c>
      <c r="B84" s="9"/>
      <c r="C84" s="9"/>
      <c r="D84" s="9"/>
      <c r="E84" s="9"/>
      <c r="F84" s="9"/>
      <c r="G84" s="9"/>
      <c r="H84" s="9"/>
      <c r="I84" s="9"/>
      <c r="J84" s="9"/>
      <c r="K84" s="9"/>
      <c r="L84" s="25" t="str">
        <f>IF(SUM(B84:K84)&gt;$D$17,"BMP acreage exceeds land use acreage"," ")</f>
        <v xml:space="preserve"> </v>
      </c>
      <c r="M84" s="26" t="str">
        <f t="shared" si="20"/>
        <v>WARNING:Total acres treated exceed total acres for this land use</v>
      </c>
      <c r="N84" s="2"/>
      <c r="O84" s="2"/>
      <c r="P84" s="2"/>
      <c r="Q84" s="2"/>
      <c r="R84" s="2"/>
    </row>
    <row r="85" spans="1:18" x14ac:dyDescent="0.35">
      <c r="A85" s="106" t="str">
        <f t="shared" si="21"/>
        <v>Water</v>
      </c>
      <c r="B85" s="9"/>
      <c r="C85" s="9"/>
      <c r="D85" s="9"/>
      <c r="E85" s="9"/>
      <c r="F85" s="9"/>
      <c r="G85" s="9"/>
      <c r="H85" s="9"/>
      <c r="I85" s="9"/>
      <c r="J85" s="9"/>
      <c r="K85" s="9"/>
      <c r="L85" s="25" t="str">
        <f>IF(SUM(B85:K85)&gt;$D$18,"BMP acreage exceeds land use acreage"," ")</f>
        <v xml:space="preserve"> </v>
      </c>
      <c r="M85" s="26" t="str">
        <f t="shared" si="20"/>
        <v>WARNING:Total acres treated exceed total acres for this land use</v>
      </c>
      <c r="N85" s="2"/>
      <c r="O85" s="2"/>
      <c r="P85" s="2"/>
      <c r="Q85" s="2"/>
      <c r="R85" s="2"/>
    </row>
    <row r="86" spans="1:18" x14ac:dyDescent="0.35">
      <c r="A86" s="106" t="str">
        <f t="shared" si="21"/>
        <v>User specified</v>
      </c>
      <c r="B86" s="9"/>
      <c r="C86" s="9"/>
      <c r="D86" s="9"/>
      <c r="E86" s="9"/>
      <c r="F86" s="9"/>
      <c r="G86" s="9"/>
      <c r="H86" s="9"/>
      <c r="I86" s="9"/>
      <c r="J86" s="9"/>
      <c r="K86" s="9"/>
      <c r="L86" s="25" t="str">
        <f>IF(SUM(B86:K86)&gt;$D$19,"BMP acreage exceeds land use acreage"," ")</f>
        <v xml:space="preserve"> </v>
      </c>
      <c r="M86" s="26" t="str">
        <f t="shared" si="20"/>
        <v>WARNING:Total acres treated exceed total acres for this land use</v>
      </c>
      <c r="N86" s="2"/>
      <c r="O86" s="2"/>
      <c r="P86" s="2"/>
      <c r="Q86" s="2"/>
      <c r="R86" s="2"/>
    </row>
    <row r="87" spans="1:18" x14ac:dyDescent="0.35">
      <c r="A87" s="106" t="str">
        <f t="shared" si="21"/>
        <v>User specified</v>
      </c>
      <c r="B87" s="9"/>
      <c r="C87" s="9"/>
      <c r="D87" s="9"/>
      <c r="E87" s="9"/>
      <c r="F87" s="9"/>
      <c r="G87" s="9"/>
      <c r="H87" s="9"/>
      <c r="I87" s="9"/>
      <c r="J87" s="9"/>
      <c r="K87" s="9"/>
      <c r="L87" s="25"/>
      <c r="M87" s="26"/>
      <c r="N87" s="2"/>
      <c r="O87" s="2"/>
      <c r="P87" s="2"/>
      <c r="Q87" s="2"/>
      <c r="R87" s="2"/>
    </row>
    <row r="88" spans="1:18" x14ac:dyDescent="0.35">
      <c r="A88" s="106" t="str">
        <f t="shared" si="21"/>
        <v>User specified</v>
      </c>
      <c r="B88" s="9"/>
      <c r="C88" s="9"/>
      <c r="D88" s="9"/>
      <c r="E88" s="9"/>
      <c r="F88" s="9"/>
      <c r="G88" s="9"/>
      <c r="H88" s="9"/>
      <c r="I88" s="9"/>
      <c r="J88" s="9"/>
      <c r="K88" s="9"/>
      <c r="L88" s="25"/>
      <c r="M88" s="26"/>
      <c r="N88" s="2"/>
      <c r="O88" s="2"/>
      <c r="P88" s="2"/>
      <c r="Q88" s="2"/>
      <c r="R88" s="2"/>
    </row>
    <row r="89" spans="1:18" x14ac:dyDescent="0.35">
      <c r="A89" s="106" t="str">
        <f t="shared" si="21"/>
        <v>User specified</v>
      </c>
      <c r="B89" s="9"/>
      <c r="C89" s="9"/>
      <c r="D89" s="9"/>
      <c r="E89" s="9"/>
      <c r="F89" s="9"/>
      <c r="G89" s="9"/>
      <c r="H89" s="9"/>
      <c r="I89" s="9"/>
      <c r="J89" s="9"/>
      <c r="K89" s="9"/>
      <c r="L89" s="25"/>
      <c r="M89" s="26"/>
      <c r="N89" s="2"/>
      <c r="O89" s="2"/>
      <c r="P89" s="2"/>
      <c r="Q89" s="2"/>
      <c r="R89" s="2"/>
    </row>
    <row r="90" spans="1:18" x14ac:dyDescent="0.35">
      <c r="A90" s="106" t="str">
        <f t="shared" si="21"/>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2">(((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2"/>
        <v>0</v>
      </c>
      <c r="E94" s="35">
        <f t="shared" si="22"/>
        <v>0</v>
      </c>
      <c r="F94" s="35">
        <f t="shared" si="22"/>
        <v>0</v>
      </c>
      <c r="G94" s="35">
        <f t="shared" si="22"/>
        <v>0</v>
      </c>
      <c r="H94" s="35">
        <f t="shared" si="22"/>
        <v>0</v>
      </c>
      <c r="I94" s="35">
        <f t="shared" si="22"/>
        <v>0</v>
      </c>
      <c r="J94" s="35">
        <f t="shared" si="22"/>
        <v>0</v>
      </c>
      <c r="K94" s="35">
        <f t="shared" si="22"/>
        <v>0</v>
      </c>
      <c r="L94" s="35">
        <f>SUM(B94:K94)</f>
        <v>0</v>
      </c>
      <c r="M94" s="2"/>
      <c r="N94" s="2"/>
      <c r="O94" s="2"/>
      <c r="P94" s="2"/>
      <c r="Q94" s="2"/>
      <c r="R94" s="2"/>
    </row>
    <row r="95" spans="1:18" x14ac:dyDescent="0.35">
      <c r="A95" s="15" t="s">
        <v>37</v>
      </c>
      <c r="B95" s="29">
        <f>B94/$H$45</f>
        <v>0</v>
      </c>
      <c r="C95" s="29">
        <f t="shared" ref="C95:K95" si="23">C94/$H$45</f>
        <v>0</v>
      </c>
      <c r="D95" s="29">
        <f t="shared" si="23"/>
        <v>0</v>
      </c>
      <c r="E95" s="29">
        <f t="shared" si="23"/>
        <v>0</v>
      </c>
      <c r="F95" s="29">
        <f t="shared" si="23"/>
        <v>0</v>
      </c>
      <c r="G95" s="29">
        <f t="shared" si="23"/>
        <v>0</v>
      </c>
      <c r="H95" s="29">
        <f t="shared" si="23"/>
        <v>0</v>
      </c>
      <c r="I95" s="29">
        <f t="shared" si="23"/>
        <v>0</v>
      </c>
      <c r="J95" s="29">
        <f t="shared" si="23"/>
        <v>0</v>
      </c>
      <c r="K95" s="29">
        <f t="shared" si="23"/>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ht="15" customHeight="1" x14ac:dyDescent="0.35">
      <c r="A99" s="148"/>
      <c r="B99" s="43" t="s">
        <v>45</v>
      </c>
      <c r="C99" s="43" t="s">
        <v>45</v>
      </c>
      <c r="D99" s="134"/>
      <c r="E99" s="134"/>
      <c r="F99" s="134"/>
      <c r="G99" s="134"/>
      <c r="H99" s="134"/>
      <c r="I99" s="134"/>
      <c r="J99" s="134"/>
      <c r="K99" s="134"/>
      <c r="L99" s="134"/>
      <c r="M99" s="5"/>
      <c r="N99" s="5"/>
      <c r="O99" s="5"/>
      <c r="P99" s="5"/>
      <c r="Q99" s="5"/>
      <c r="R99" s="5"/>
    </row>
    <row r="100" spans="1:18" ht="15" customHeight="1" x14ac:dyDescent="0.35">
      <c r="A100" s="4" t="s">
        <v>38</v>
      </c>
      <c r="B100" s="100">
        <v>0.44</v>
      </c>
      <c r="C100" s="100">
        <v>0.85</v>
      </c>
      <c r="D100" s="134"/>
      <c r="E100" s="134"/>
      <c r="F100" s="134"/>
      <c r="G100" s="134"/>
      <c r="H100" s="134"/>
      <c r="I100" s="134"/>
      <c r="J100" s="134"/>
      <c r="K100" s="134"/>
      <c r="L100" s="134"/>
      <c r="M100" s="26" t="str">
        <f t="shared" ref="M100:M111" si="24">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24"/>
        <v xml:space="preserve"> </v>
      </c>
      <c r="N101" s="2"/>
      <c r="O101" s="2"/>
      <c r="P101" s="2"/>
      <c r="Q101" s="2"/>
      <c r="R101" s="2"/>
    </row>
    <row r="102" spans="1:18" ht="15" customHeight="1" x14ac:dyDescent="0.35">
      <c r="A102" s="24" t="s">
        <v>24</v>
      </c>
      <c r="B102" s="100">
        <v>0</v>
      </c>
      <c r="C102" s="100">
        <v>0.68</v>
      </c>
      <c r="D102" s="134"/>
      <c r="E102" s="134"/>
      <c r="F102" s="134"/>
      <c r="G102" s="134"/>
      <c r="H102" s="134"/>
      <c r="I102" s="134"/>
      <c r="J102" s="134"/>
      <c r="K102" s="134"/>
      <c r="L102" s="134"/>
      <c r="M102" s="26" t="str">
        <f t="shared" si="24"/>
        <v xml:space="preserve"> </v>
      </c>
      <c r="N102" s="2"/>
      <c r="O102" s="2"/>
      <c r="P102" s="2"/>
      <c r="Q102" s="2"/>
      <c r="R102" s="2"/>
    </row>
    <row r="103" spans="1:18" ht="15" customHeight="1" x14ac:dyDescent="0.35">
      <c r="A103" s="4" t="s">
        <v>25</v>
      </c>
      <c r="B103" s="100">
        <v>0</v>
      </c>
      <c r="C103" s="100">
        <v>0.96</v>
      </c>
      <c r="D103" s="134"/>
      <c r="E103" s="134"/>
      <c r="F103" s="134"/>
      <c r="G103" s="134"/>
      <c r="H103" s="134"/>
      <c r="I103" s="134"/>
      <c r="J103" s="134"/>
      <c r="K103" s="134"/>
      <c r="L103" s="134"/>
      <c r="M103" s="26" t="str">
        <f t="shared" si="24"/>
        <v xml:space="preserve"> </v>
      </c>
      <c r="N103" s="2"/>
      <c r="O103" s="2"/>
      <c r="P103" s="2"/>
      <c r="Q103" s="2"/>
      <c r="R103" s="2"/>
    </row>
    <row r="104" spans="1:18" ht="15" customHeight="1" x14ac:dyDescent="0.35">
      <c r="A104" s="4" t="s">
        <v>40</v>
      </c>
      <c r="B104" s="100">
        <v>0.45</v>
      </c>
      <c r="C104" s="100">
        <v>0.74</v>
      </c>
      <c r="D104" s="134"/>
      <c r="E104" s="134"/>
      <c r="F104" s="134"/>
      <c r="G104" s="134"/>
      <c r="H104" s="134"/>
      <c r="I104" s="134"/>
      <c r="J104" s="134"/>
      <c r="K104" s="134"/>
      <c r="L104" s="134"/>
      <c r="M104" s="26" t="str">
        <f t="shared" si="24"/>
        <v xml:space="preserve"> </v>
      </c>
      <c r="N104" s="2"/>
      <c r="O104" s="2"/>
      <c r="P104" s="2"/>
      <c r="Q104" s="2"/>
      <c r="R104" s="2"/>
    </row>
    <row r="105" spans="1:18" ht="15" customHeight="1" x14ac:dyDescent="0.35">
      <c r="A105" s="4" t="s">
        <v>27</v>
      </c>
      <c r="B105" s="100">
        <v>0.47</v>
      </c>
      <c r="C105" s="100">
        <v>0.85</v>
      </c>
      <c r="D105" s="134"/>
      <c r="E105" s="134"/>
      <c r="F105" s="134"/>
      <c r="G105" s="134"/>
      <c r="H105" s="134"/>
      <c r="I105" s="134"/>
      <c r="J105" s="134"/>
      <c r="K105" s="134"/>
      <c r="L105" s="134"/>
      <c r="M105" s="26" t="str">
        <f t="shared" si="24"/>
        <v xml:space="preserve"> </v>
      </c>
      <c r="N105" s="2"/>
      <c r="O105" s="2"/>
      <c r="P105" s="2"/>
      <c r="Q105" s="2"/>
      <c r="R105" s="2"/>
    </row>
    <row r="106" spans="1:18" ht="15" customHeight="1" x14ac:dyDescent="0.35">
      <c r="A106" s="4" t="s">
        <v>28</v>
      </c>
      <c r="B106" s="100">
        <v>0.4</v>
      </c>
      <c r="C106" s="100">
        <v>0.68</v>
      </c>
      <c r="D106" s="134"/>
      <c r="E106" s="134"/>
      <c r="F106" s="134"/>
      <c r="G106" s="134"/>
      <c r="H106" s="134"/>
      <c r="I106" s="134"/>
      <c r="J106" s="134"/>
      <c r="K106" s="134"/>
      <c r="L106" s="134"/>
      <c r="M106" s="26" t="str">
        <f t="shared" si="24"/>
        <v xml:space="preserve"> </v>
      </c>
      <c r="N106" s="2"/>
      <c r="O106" s="2"/>
      <c r="P106" s="2"/>
      <c r="Q106" s="2"/>
      <c r="R106" s="2"/>
    </row>
    <row r="107" spans="1:18" ht="15" customHeight="1" x14ac:dyDescent="0.35">
      <c r="A107" s="4" t="s">
        <v>29</v>
      </c>
      <c r="B107" s="100">
        <v>0.5</v>
      </c>
      <c r="C107" s="100">
        <v>0.84</v>
      </c>
      <c r="D107" s="134"/>
      <c r="E107" s="134"/>
      <c r="F107" s="134"/>
      <c r="G107" s="134"/>
      <c r="H107" s="134"/>
      <c r="I107" s="134"/>
      <c r="J107" s="134"/>
      <c r="K107" s="134"/>
      <c r="L107" s="134"/>
      <c r="M107" s="26" t="str">
        <f t="shared" si="24"/>
        <v xml:space="preserve"> </v>
      </c>
      <c r="N107" s="2"/>
      <c r="O107" s="2"/>
      <c r="P107" s="2"/>
      <c r="Q107" s="2"/>
      <c r="R107" s="2"/>
    </row>
    <row r="108" spans="1:18" ht="15" customHeight="1" x14ac:dyDescent="0.35">
      <c r="A108" s="4" t="s">
        <v>30</v>
      </c>
      <c r="B108" s="101">
        <v>0.38</v>
      </c>
      <c r="C108" s="100">
        <v>0.73</v>
      </c>
      <c r="D108" s="134"/>
      <c r="E108" s="134"/>
      <c r="F108" s="134"/>
      <c r="G108" s="134"/>
      <c r="H108" s="134"/>
      <c r="I108" s="134"/>
      <c r="J108" s="134"/>
      <c r="K108" s="134"/>
      <c r="L108" s="134"/>
      <c r="M108" s="26" t="str">
        <f t="shared" si="24"/>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24"/>
        <v xml:space="preserve"> </v>
      </c>
      <c r="N109" s="2"/>
      <c r="O109" s="2"/>
      <c r="P109" s="2"/>
      <c r="Q109" s="2"/>
      <c r="R109" s="2"/>
    </row>
    <row r="110" spans="1:18" ht="15" customHeight="1" x14ac:dyDescent="0.35">
      <c r="A110" s="149"/>
      <c r="B110" s="103" t="s">
        <v>50</v>
      </c>
      <c r="C110" s="103" t="s">
        <v>51</v>
      </c>
      <c r="D110" s="147"/>
      <c r="E110" s="134"/>
      <c r="F110" s="134"/>
      <c r="G110" s="134"/>
      <c r="H110" s="134"/>
      <c r="I110" s="134"/>
      <c r="J110" s="134"/>
      <c r="K110" s="134"/>
      <c r="L110" s="134"/>
      <c r="M110" s="26" t="str">
        <f t="shared" si="24"/>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24"/>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32" si="25">IF(L121&gt;D8,"WARNING:Total acres treated exceed total acres for this land use"," ")</f>
        <v xml:space="preserve"> </v>
      </c>
      <c r="N121" s="2"/>
      <c r="O121" s="2"/>
      <c r="P121" s="2"/>
      <c r="Q121" s="2"/>
      <c r="R121" s="2"/>
    </row>
    <row r="122" spans="1:18" ht="72.5" x14ac:dyDescent="0.35">
      <c r="A122" s="69"/>
      <c r="B122" s="4" t="s">
        <v>38</v>
      </c>
      <c r="C122" s="45" t="s">
        <v>46</v>
      </c>
      <c r="D122" s="24" t="s">
        <v>24</v>
      </c>
      <c r="E122" s="4" t="s">
        <v>25</v>
      </c>
      <c r="F122" s="4" t="s">
        <v>40</v>
      </c>
      <c r="G122" s="4" t="s">
        <v>27</v>
      </c>
      <c r="H122" s="4" t="s">
        <v>28</v>
      </c>
      <c r="I122" s="4" t="s">
        <v>29</v>
      </c>
      <c r="J122" s="4" t="s">
        <v>30</v>
      </c>
      <c r="K122" s="102" t="s">
        <v>31</v>
      </c>
      <c r="L122" s="144"/>
      <c r="M122" s="26" t="str">
        <f t="shared" si="25"/>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si="25"/>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25"/>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25"/>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25"/>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25"/>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25"/>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25"/>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25"/>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25"/>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25"/>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L6:L7"/>
    <mergeCell ref="A72:L72"/>
    <mergeCell ref="D109:D110"/>
    <mergeCell ref="A47:L47"/>
    <mergeCell ref="A48:A49"/>
    <mergeCell ref="B48:L48"/>
    <mergeCell ref="A97:L97"/>
    <mergeCell ref="A73:A74"/>
    <mergeCell ref="B73:L73"/>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L121:L124"/>
    <mergeCell ref="L125:L132"/>
    <mergeCell ref="D98:L108"/>
    <mergeCell ref="E109:L120"/>
    <mergeCell ref="A121:K121"/>
    <mergeCell ref="A98:A99"/>
    <mergeCell ref="A109:A110"/>
    <mergeCell ref="B109:C109"/>
  </mergeCells>
  <dataValidations count="24">
    <dataValidation type="decimal" operator="lessThanOrEqual" allowBlank="1" showInputMessage="1" showErrorMessage="1" error="Area treated by BMP cannot exceed the area for this land use" sqref="L121 B124:C124 B121:K122 B125:K128 A121:A128" xr:uid="{00000000-0002-0000-0200-000000000000}">
      <formula1>$F54</formula1>
    </dataValidation>
    <dataValidation type="decimal" operator="lessThanOrEqual" allowBlank="1" showInputMessage="1" showErrorMessage="1" error="Area treated by BMP cannot exceed the area for this land use" sqref="B50:K65" xr:uid="{00000000-0002-0000-0200-000001000000}">
      <formula1>$D8</formula1>
    </dataValidation>
    <dataValidation type="decimal" operator="lessThanOrEqual" allowBlank="1" showInputMessage="1" showErrorMessage="1" error="Area treated by BMP cannot exceed the area for this land use" sqref="A129:K132" xr:uid="{00000000-0002-0000-0200-000002000000}">
      <formula1>$F66</formula1>
    </dataValidation>
    <dataValidation type="decimal" operator="lessThanOrEqual" allowBlank="1" showInputMessage="1" showErrorMessage="1" error="Area treated by BMP cannot exceed the area for this land use" sqref="L125 B98:C99" xr:uid="{00000000-0002-0000-0200-000003000000}">
      <formula1>$D6</formula1>
    </dataValidation>
    <dataValidation type="decimal" operator="lessThanOrEqual" allowBlank="1" showInputMessage="1" showErrorMessage="1" error="Area treated by BMP cannot exceed the area for this land use" sqref="M18:M24" xr:uid="{00000000-0002-0000-0200-000004000000}">
      <formula1>$D1048573</formula1>
    </dataValidation>
    <dataValidation allowBlank="1" showInputMessage="1" sqref="B29:F44 B17:C17 B8:C14 F8:F14 F17" xr:uid="{00000000-0002-0000-0200-000005000000}"/>
    <dataValidation type="decimal" operator="lessThanOrEqual" allowBlank="1" showInputMessage="1" showErrorMessage="1" error="Area treated by BMP cannot exceed the area for this land use" sqref="D75:K85 B75:B85 B86:K90" xr:uid="{00000000-0002-0000-0200-000006000000}">
      <formula1>$D8</formula1>
    </dataValidation>
    <dataValidation type="decimal" operator="lessThanOrEqual" allowBlank="1" showInputMessage="1" showErrorMessage="1" error="Area treated by BMP cannot exceed the area for this land use" sqref="C75" xr:uid="{00000000-0002-0000-0200-000007000000}">
      <formula1>$D$8</formula1>
    </dataValidation>
    <dataValidation type="decimal" operator="lessThanOrEqual" allowBlank="1" showInputMessage="1" showErrorMessage="1" error="Area treated by BMP cannot exceed the area for this land use" sqref="C76" xr:uid="{00000000-0002-0000-0200-000008000000}">
      <formula1>$D$9</formula1>
    </dataValidation>
    <dataValidation type="decimal" operator="lessThanOrEqual" allowBlank="1" showInputMessage="1" showErrorMessage="1" error="Area treated by BMP cannot exceed the area for this land use" sqref="C77" xr:uid="{00000000-0002-0000-0200-000009000000}">
      <formula1>$D$10</formula1>
    </dataValidation>
    <dataValidation type="decimal" operator="lessThanOrEqual" allowBlank="1" showInputMessage="1" showErrorMessage="1" error="Area treated by BMP cannot exceed the area for this land use" sqref="C78" xr:uid="{00000000-0002-0000-0200-00000A000000}">
      <formula1>$D$11</formula1>
    </dataValidation>
    <dataValidation type="decimal" operator="lessThanOrEqual" allowBlank="1" showInputMessage="1" showErrorMessage="1" error="Area treated by BMP cannot exceed the area for this land use" sqref="C79" xr:uid="{00000000-0002-0000-0200-00000B000000}">
      <formula1>$D$12</formula1>
    </dataValidation>
    <dataValidation type="decimal" operator="lessThanOrEqual" allowBlank="1" showInputMessage="1" showErrorMessage="1" error="Area treated by BMP cannot exceed the area for this land use" sqref="C80" xr:uid="{00000000-0002-0000-0200-00000C000000}">
      <formula1>$D$13</formula1>
    </dataValidation>
    <dataValidation type="decimal" operator="lessThanOrEqual" allowBlank="1" showInputMessage="1" showErrorMessage="1" error="Area treated by BMP cannot exceed the area for this land use" sqref="C81" xr:uid="{00000000-0002-0000-0200-00000D000000}">
      <formula1>$D$14</formula1>
    </dataValidation>
    <dataValidation type="decimal" operator="lessThanOrEqual" allowBlank="1" showInputMessage="1" showErrorMessage="1" error="Area treated by BMP cannot exceed the area for this land use" sqref="C82" xr:uid="{00000000-0002-0000-0200-00000E000000}">
      <formula1>$D$15</formula1>
    </dataValidation>
    <dataValidation type="decimal" operator="lessThanOrEqual" allowBlank="1" showInputMessage="1" showErrorMessage="1" error="Area treated by BMP cannot exceed the area for this land use" sqref="C83" xr:uid="{00000000-0002-0000-0200-00000F000000}">
      <formula1>$D$16</formula1>
    </dataValidation>
    <dataValidation type="decimal" operator="lessThanOrEqual" allowBlank="1" showInputMessage="1" showErrorMessage="1" error="Area treated by BMP cannot exceed the area for this land use" sqref="C84" xr:uid="{00000000-0002-0000-0200-000010000000}">
      <formula1>$D$17</formula1>
    </dataValidation>
    <dataValidation type="decimal" operator="lessThanOrEqual" allowBlank="1" showInputMessage="1" showErrorMessage="1" error="Area treated by BMP cannot exceed the area for this land use" sqref="C85" xr:uid="{00000000-0002-0000-0200-000011000000}">
      <formula1>$D$18</formula1>
    </dataValidation>
    <dataValidation type="decimal" operator="greaterThan" allowBlank="1" showInputMessage="1" showErrorMessage="1" error="Must be &gt; 0. If this land use does not exist, enter a very small value (e.g. 0.000001 or less)" sqref="D8:D23" xr:uid="{00000000-0002-0000-0200-000012000000}">
      <formula1>0</formula1>
    </dataValidation>
    <dataValidation errorStyle="warning" allowBlank="1" showInputMessage="1" showErrorMessage="1" error="EMC has been changed" sqref="I8:K17 L29:L44" xr:uid="{00000000-0002-0000-0200-000013000000}"/>
    <dataValidation type="decimal" operator="lessThanOrEqual" allowBlank="1" showInputMessage="1" showErrorMessage="1" error="Must be less than or equal to 1" prompt="Must be less than or equal to 1" sqref="C66:E66 K66 D68:K68 D93:K93 C91" xr:uid="{00000000-0002-0000-0200-000014000000}">
      <formula1>1</formula1>
    </dataValidation>
    <dataValidation type="decimal" operator="lessThanOrEqual" allowBlank="1" showInputMessage="1" showErrorMessage="1" error="Must be 1 or less" prompt="Must be 1 or less" sqref="I67:J67 I92:J92" xr:uid="{00000000-0002-0000-0200-000015000000}">
      <formula1>1</formula1>
    </dataValidation>
    <dataValidation type="decimal" operator="lessThanOrEqual" allowBlank="1" showInputMessage="1" showErrorMessage="1" error="Value must be less than 1" prompt="Value must be less than 1" sqref="B68 B93" xr:uid="{00000000-0002-0000-0200-000016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200-000017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00000000-0004-0000-0200-000001000000}"/>
    <hyperlink ref="A5:L5" r:id="rId3" location="Section_1:_Calculation_of_unadjusted_total_loads" display="SECTION 1: UNADJUSTED TOTAL LOAD " xr:uid="{00000000-0004-0000-0200-000002000000}"/>
    <hyperlink ref="E27" r:id="rId4" display="Annual Rainfall" xr:uid="{00000000-0004-0000-0200-000003000000}"/>
    <hyperlink ref="A26:L26" r:id="rId5" location="Section_2:_Calculation_of_adjusted_total_loads" display="SECTION 2: ADJUSTED TOTAL LOAD" xr:uid="{00000000-0004-0000-0200-000004000000}"/>
    <hyperlink ref="A47:L47" r:id="rId6" location="Section_3:_Calculations_for_phosphorus_load_reductions_associated_with_BMP_implementation" display="SECTION 3: PHOSPHORUS LOAD REDUCTIONS ASSOCIATED WITH BMP IMPLEMENTATION" xr:uid="{00000000-0004-0000-0200-000005000000}"/>
    <hyperlink ref="A72:L72" r:id="rId7" location="Section_4:_Calculations_for_TSS_load_reductions_associated_with_BMP_implementation" display="TSS LOAD REDUCTIONS ASSOCIATED WITH BMP IMPLEMENTATION" xr:uid="{00000000-0004-0000-0200-000006000000}"/>
    <hyperlink ref="A97:L97" r:id="rId8" location="Section_5:_Default_values_for_BMP_and_land_use_inputs" display="SECTION 5: BMP AND LAND USE INPUT VALUES" xr:uid="{00000000-0004-0000-0200-000007000000}"/>
    <hyperlink ref="A127" r:id="rId9" xr:uid="{00000000-0004-0000-0200-000008000000}"/>
    <hyperlink ref="A128" r:id="rId10" xr:uid="{00000000-0004-0000-0200-000009000000}"/>
    <hyperlink ref="A126" r:id="rId11" xr:uid="{00000000-0004-0000-0200-00000A000000}"/>
    <hyperlink ref="B122" r:id="rId12" xr:uid="{00000000-0004-0000-0200-00000B000000}"/>
    <hyperlink ref="F122" r:id="rId13" xr:uid="{00000000-0004-0000-0200-00000C000000}"/>
    <hyperlink ref="E122" r:id="rId14" xr:uid="{00000000-0004-0000-0200-00000D000000}"/>
    <hyperlink ref="G122" r:id="rId15" xr:uid="{00000000-0004-0000-0200-00000E000000}"/>
    <hyperlink ref="H122" r:id="rId16" xr:uid="{00000000-0004-0000-0200-00000F000000}"/>
    <hyperlink ref="I122" r:id="rId17" xr:uid="{00000000-0004-0000-0200-000010000000}"/>
    <hyperlink ref="J122" r:id="rId18" xr:uid="{00000000-0004-0000-0200-000011000000}"/>
    <hyperlink ref="A100" r:id="rId19" xr:uid="{00000000-0004-0000-0200-000012000000}"/>
    <hyperlink ref="A104" r:id="rId20" xr:uid="{00000000-0004-0000-0200-000013000000}"/>
    <hyperlink ref="A103" r:id="rId21" xr:uid="{00000000-0004-0000-0200-000014000000}"/>
    <hyperlink ref="A105" r:id="rId22" xr:uid="{00000000-0004-0000-0200-000015000000}"/>
    <hyperlink ref="A106" r:id="rId23" xr:uid="{00000000-0004-0000-0200-000016000000}"/>
    <hyperlink ref="A107" r:id="rId24" xr:uid="{00000000-0004-0000-0200-000017000000}"/>
    <hyperlink ref="A108" r:id="rId25" xr:uid="{00000000-0004-0000-0200-00001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294"/>
  <sheetViews>
    <sheetView zoomScale="76" zoomScaleNormal="76" workbookViewId="0">
      <selection activeCell="A2" sqref="A2:E2"/>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2.7265625" style="40" customWidth="1"/>
    <col min="6" max="6" width="11.453125" style="40" bestFit="1" customWidth="1"/>
    <col min="7" max="7" width="11.26953125" style="40" customWidth="1"/>
    <col min="8" max="8" width="10.453125" style="40" bestFit="1" customWidth="1"/>
    <col min="9" max="9" width="12.1796875" style="40" customWidth="1"/>
    <col min="10" max="10" width="12" style="40" customWidth="1"/>
    <col min="11" max="11" width="11.453125" style="40" customWidth="1"/>
    <col min="12" max="12" width="34.453125"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t="s">
        <v>145</v>
      </c>
      <c r="G2" s="157"/>
      <c r="H2" s="157"/>
      <c r="I2" s="157"/>
      <c r="J2" s="157"/>
      <c r="K2" s="157"/>
      <c r="L2" s="157"/>
    </row>
    <row r="3" spans="1:18" ht="26.25" customHeight="1" x14ac:dyDescent="0.35">
      <c r="A3" s="158" t="s">
        <v>64</v>
      </c>
      <c r="B3" s="158"/>
      <c r="C3" s="158"/>
      <c r="D3" s="158"/>
      <c r="E3" s="158"/>
      <c r="F3" s="155" t="s">
        <v>148</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ht="30" customHeigh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106" t="s">
        <v>12</v>
      </c>
      <c r="B8" s="125">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106" t="s">
        <v>13</v>
      </c>
      <c r="B9" s="125">
        <v>0.23499999999999999</v>
      </c>
      <c r="C9" s="97">
        <v>93</v>
      </c>
      <c r="D9" s="8">
        <v>110</v>
      </c>
      <c r="E9" s="9">
        <v>30.65</v>
      </c>
      <c r="F9" s="98">
        <v>0.68</v>
      </c>
      <c r="G9" s="18">
        <f t="shared" si="0"/>
        <v>122.2998139</v>
      </c>
      <c r="H9" s="19">
        <f t="shared" si="1"/>
        <v>48399.500820000001</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106" t="s">
        <v>14</v>
      </c>
      <c r="B10" s="125">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106" t="s">
        <v>15</v>
      </c>
      <c r="B11" s="125">
        <v>0.28999999999999998</v>
      </c>
      <c r="C11" s="97">
        <v>76</v>
      </c>
      <c r="D11" s="8">
        <v>235</v>
      </c>
      <c r="E11" s="9">
        <v>30.65</v>
      </c>
      <c r="F11" s="98">
        <v>0.5</v>
      </c>
      <c r="G11" s="18">
        <f t="shared" si="0"/>
        <v>237.07851625000001</v>
      </c>
      <c r="H11" s="19">
        <f t="shared" si="1"/>
        <v>62130.921499999997</v>
      </c>
      <c r="I11" s="95" t="str">
        <f t="shared" si="3"/>
        <v xml:space="preserve"> </v>
      </c>
      <c r="J11" s="95" t="str">
        <f t="shared" si="2"/>
        <v xml:space="preserve"> </v>
      </c>
      <c r="K11" s="95" t="str">
        <f t="shared" si="4"/>
        <v xml:space="preserve"> </v>
      </c>
      <c r="L11" s="94"/>
    </row>
    <row r="12" spans="1:18" s="10" customFormat="1" x14ac:dyDescent="0.35">
      <c r="A12" s="106" t="s">
        <v>16</v>
      </c>
      <c r="B12" s="125">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106" t="s">
        <v>17</v>
      </c>
      <c r="B13" s="125">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106" t="s">
        <v>119</v>
      </c>
      <c r="B14" s="125">
        <v>0.35</v>
      </c>
      <c r="C14" s="97">
        <v>73</v>
      </c>
      <c r="D14" s="8">
        <v>80</v>
      </c>
      <c r="E14" s="9">
        <v>30.65</v>
      </c>
      <c r="F14" s="98">
        <v>0.27</v>
      </c>
      <c r="G14" s="18">
        <f t="shared" si="0"/>
        <v>52.599077999999999</v>
      </c>
      <c r="H14" s="19">
        <f t="shared" si="1"/>
        <v>10970.664839999999</v>
      </c>
      <c r="I14" s="95" t="str">
        <f t="shared" si="3"/>
        <v>EMC changed</v>
      </c>
      <c r="J14" s="95" t="str">
        <f t="shared" si="2"/>
        <v xml:space="preserve"> </v>
      </c>
      <c r="K14" s="95" t="str">
        <f t="shared" si="4"/>
        <v xml:space="preserve"> </v>
      </c>
      <c r="L14" s="94" t="s">
        <v>147</v>
      </c>
    </row>
    <row r="15" spans="1:18" s="10" customFormat="1" x14ac:dyDescent="0.35">
      <c r="A15" s="106" t="s">
        <v>63</v>
      </c>
      <c r="B15" s="127">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8" s="10" customFormat="1" x14ac:dyDescent="0.35">
      <c r="A16" s="106" t="s">
        <v>61</v>
      </c>
      <c r="B16" s="127">
        <v>0.5</v>
      </c>
      <c r="C16" s="13">
        <v>100</v>
      </c>
      <c r="D16" s="8">
        <v>240</v>
      </c>
      <c r="E16" s="9">
        <v>30.65</v>
      </c>
      <c r="F16" s="14">
        <v>0.11</v>
      </c>
      <c r="G16" s="18">
        <f t="shared" si="0"/>
        <v>91.839660000000009</v>
      </c>
      <c r="H16" s="19">
        <f t="shared" si="1"/>
        <v>18367.931999999997</v>
      </c>
      <c r="I16" s="95" t="str">
        <f t="shared" si="3"/>
        <v xml:space="preserve"> </v>
      </c>
      <c r="J16" s="95" t="str">
        <f t="shared" si="2"/>
        <v xml:space="preserve"> </v>
      </c>
      <c r="K16" s="95" t="str">
        <f t="shared" si="4"/>
        <v xml:space="preserve"> </v>
      </c>
      <c r="L16" s="94"/>
    </row>
    <row r="17" spans="1:18" s="10" customFormat="1" ht="15" customHeight="1" x14ac:dyDescent="0.35">
      <c r="A17" s="106" t="s">
        <v>18</v>
      </c>
      <c r="B17" s="125">
        <v>0.28000000000000003</v>
      </c>
      <c r="C17" s="97">
        <v>87</v>
      </c>
      <c r="D17" s="8">
        <v>60</v>
      </c>
      <c r="E17" s="9">
        <v>30.65</v>
      </c>
      <c r="F17" s="98">
        <v>0.8</v>
      </c>
      <c r="G17" s="18">
        <f t="shared" si="0"/>
        <v>93.509472000000017</v>
      </c>
      <c r="H17" s="19">
        <f t="shared" si="1"/>
        <v>29054.728800000001</v>
      </c>
      <c r="I17" s="95" t="str">
        <f t="shared" si="3"/>
        <v xml:space="preserve"> </v>
      </c>
      <c r="J17" s="95" t="str">
        <f t="shared" si="2"/>
        <v xml:space="preserve"> </v>
      </c>
      <c r="K17" s="95" t="str">
        <f t="shared" si="4"/>
        <v xml:space="preserve"> </v>
      </c>
      <c r="L17" s="94"/>
    </row>
    <row r="18" spans="1:18" x14ac:dyDescent="0.35">
      <c r="A18" s="106" t="s">
        <v>60</v>
      </c>
      <c r="B18" s="127">
        <v>0</v>
      </c>
      <c r="C18" s="13">
        <v>0</v>
      </c>
      <c r="D18" s="8">
        <v>1.0000000000000001E-9</v>
      </c>
      <c r="E18" s="9">
        <v>30.65</v>
      </c>
      <c r="F18" s="14">
        <v>0</v>
      </c>
      <c r="G18" s="18">
        <f t="shared" si="0"/>
        <v>0</v>
      </c>
      <c r="H18" s="19">
        <f t="shared" si="1"/>
        <v>0</v>
      </c>
      <c r="I18" s="94"/>
      <c r="J18" s="94"/>
      <c r="K18" s="94"/>
      <c r="L18" s="94"/>
      <c r="M18" s="9"/>
      <c r="N18" s="2"/>
      <c r="O18" s="2"/>
      <c r="P18" s="2"/>
      <c r="Q18" s="2"/>
    </row>
    <row r="19" spans="1:18" x14ac:dyDescent="0.35">
      <c r="A19" s="11" t="s">
        <v>19</v>
      </c>
      <c r="B19" s="127"/>
      <c r="C19" s="123"/>
      <c r="D19" s="8">
        <v>1.0000000000000001E-9</v>
      </c>
      <c r="E19" s="9">
        <v>30.65</v>
      </c>
      <c r="F19" s="14"/>
      <c r="G19" s="18">
        <f t="shared" si="0"/>
        <v>0</v>
      </c>
      <c r="H19" s="19">
        <f t="shared" si="1"/>
        <v>0</v>
      </c>
      <c r="I19" s="94"/>
      <c r="J19" s="94"/>
      <c r="K19" s="94"/>
      <c r="L19" s="94"/>
      <c r="M19" s="9"/>
      <c r="N19" s="2"/>
      <c r="O19" s="2"/>
      <c r="P19" s="2"/>
      <c r="Q19" s="2"/>
    </row>
    <row r="20" spans="1:18" x14ac:dyDescent="0.35">
      <c r="A20" s="11" t="s">
        <v>19</v>
      </c>
      <c r="B20" s="127"/>
      <c r="C20" s="123"/>
      <c r="D20" s="8">
        <v>1.0000000000000001E-9</v>
      </c>
      <c r="E20" s="9">
        <v>30.65</v>
      </c>
      <c r="F20" s="14"/>
      <c r="G20" s="18">
        <f t="shared" si="0"/>
        <v>0</v>
      </c>
      <c r="H20" s="19">
        <f t="shared" si="1"/>
        <v>0</v>
      </c>
      <c r="I20" s="94"/>
      <c r="J20" s="94"/>
      <c r="K20" s="94"/>
      <c r="L20" s="94"/>
      <c r="M20" s="9"/>
      <c r="N20" s="2"/>
      <c r="O20" s="2"/>
      <c r="P20" s="2"/>
      <c r="Q20" s="2"/>
    </row>
    <row r="21" spans="1:18" x14ac:dyDescent="0.35">
      <c r="A21" s="11" t="s">
        <v>19</v>
      </c>
      <c r="B21" s="127"/>
      <c r="C21" s="13"/>
      <c r="D21" s="8">
        <v>1.0000000000000001E-9</v>
      </c>
      <c r="E21" s="13">
        <v>30.65</v>
      </c>
      <c r="F21" s="14"/>
      <c r="G21" s="18">
        <f t="shared" si="0"/>
        <v>0</v>
      </c>
      <c r="H21" s="19">
        <f t="shared" si="1"/>
        <v>0</v>
      </c>
      <c r="I21" s="94"/>
      <c r="J21" s="94"/>
      <c r="K21" s="94"/>
      <c r="L21" s="94"/>
      <c r="M21" s="9"/>
      <c r="N21" s="2"/>
      <c r="O21" s="2"/>
      <c r="P21" s="2"/>
      <c r="Q21" s="2"/>
    </row>
    <row r="22" spans="1:18" x14ac:dyDescent="0.35">
      <c r="A22" s="11" t="s">
        <v>19</v>
      </c>
      <c r="B22" s="127"/>
      <c r="C22" s="13"/>
      <c r="D22" s="8">
        <v>1.0000000000000001E-9</v>
      </c>
      <c r="E22" s="13">
        <v>30.65</v>
      </c>
      <c r="F22" s="14"/>
      <c r="G22" s="18">
        <f t="shared" si="0"/>
        <v>0</v>
      </c>
      <c r="H22" s="19">
        <f t="shared" si="1"/>
        <v>0</v>
      </c>
      <c r="I22" s="94"/>
      <c r="J22" s="94"/>
      <c r="K22" s="94"/>
      <c r="L22" s="94"/>
      <c r="M22" s="9"/>
      <c r="N22" s="2"/>
      <c r="O22" s="2"/>
      <c r="P22" s="2"/>
      <c r="Q22" s="2"/>
    </row>
    <row r="23" spans="1:18" x14ac:dyDescent="0.35">
      <c r="A23" s="11" t="s">
        <v>19</v>
      </c>
      <c r="B23" s="127"/>
      <c r="C23" s="13"/>
      <c r="D23" s="8">
        <v>1.0000000000000001E-9</v>
      </c>
      <c r="E23" s="13">
        <v>30.65</v>
      </c>
      <c r="F23" s="14"/>
      <c r="G23" s="18">
        <f t="shared" si="0"/>
        <v>0</v>
      </c>
      <c r="H23" s="19">
        <f t="shared" si="1"/>
        <v>0</v>
      </c>
      <c r="I23" s="94"/>
      <c r="J23" s="94"/>
      <c r="K23" s="94"/>
      <c r="L23" s="94"/>
      <c r="M23" s="9"/>
      <c r="N23" s="2"/>
      <c r="O23" s="2"/>
      <c r="P23" s="2"/>
      <c r="Q23" s="2"/>
    </row>
    <row r="24" spans="1:18" x14ac:dyDescent="0.35">
      <c r="A24" s="15" t="s">
        <v>20</v>
      </c>
      <c r="B24" s="16"/>
      <c r="C24" s="16"/>
      <c r="D24" s="17">
        <f>SUM(D8:D23)</f>
        <v>725.00000001099988</v>
      </c>
      <c r="E24" s="16"/>
      <c r="F24" s="16"/>
      <c r="G24" s="18">
        <f>SUM(G8:G23)</f>
        <v>597.3265401527301</v>
      </c>
      <c r="H24" s="19">
        <f>SUM(H8:H23)</f>
        <v>168923.74796082525</v>
      </c>
      <c r="I24" s="94"/>
      <c r="J24" s="94"/>
      <c r="K24" s="94"/>
      <c r="L24" s="94"/>
      <c r="M24" s="9"/>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125">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c r="M29" s="2"/>
      <c r="N29" s="2"/>
      <c r="O29" s="2"/>
      <c r="P29" s="2"/>
      <c r="Q29" s="2"/>
      <c r="R29" s="2"/>
    </row>
    <row r="30" spans="1:18" x14ac:dyDescent="0.35">
      <c r="A30" s="106" t="str">
        <f t="shared" ref="A30:C44" si="10">A9</f>
        <v>Industrial</v>
      </c>
      <c r="B30" s="125">
        <f t="shared" si="10"/>
        <v>0.23499999999999999</v>
      </c>
      <c r="C30" s="105">
        <f t="shared" si="10"/>
        <v>93</v>
      </c>
      <c r="D30" s="100">
        <f t="shared" ref="D30:F41" si="11">D9</f>
        <v>110</v>
      </c>
      <c r="E30" s="100">
        <f t="shared" si="11"/>
        <v>30.65</v>
      </c>
      <c r="F30" s="96">
        <f t="shared" si="11"/>
        <v>0.68</v>
      </c>
      <c r="G30" s="18">
        <f t="shared" si="7"/>
        <v>122.2998139</v>
      </c>
      <c r="H30" s="19">
        <f t="shared" si="8"/>
        <v>48399.500820000001</v>
      </c>
      <c r="I30" s="18">
        <f t="shared" ref="I30:I44" si="12">G9-G30</f>
        <v>0</v>
      </c>
      <c r="J30" s="18">
        <f t="shared" si="9"/>
        <v>0</v>
      </c>
      <c r="K30" s="94"/>
      <c r="L30" s="95" t="str">
        <f t="shared" ref="L30:L44" si="13">IF(OR(B30&lt;&gt;B9,C30&lt;&gt;C9,F30&lt;&gt;F9),"value changed"," ")</f>
        <v xml:space="preserve"> </v>
      </c>
      <c r="M30" s="2"/>
      <c r="N30" s="2"/>
      <c r="O30" s="2"/>
      <c r="P30" s="2"/>
      <c r="Q30" s="2"/>
      <c r="R30" s="2"/>
    </row>
    <row r="31" spans="1:18" x14ac:dyDescent="0.35">
      <c r="A31" s="106" t="str">
        <f t="shared" si="10"/>
        <v>Institutional</v>
      </c>
      <c r="B31" s="125">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c r="M31" s="2"/>
      <c r="N31" s="2"/>
      <c r="O31" s="2"/>
      <c r="P31" s="2"/>
      <c r="Q31" s="2"/>
      <c r="R31" s="2"/>
    </row>
    <row r="32" spans="1:18" x14ac:dyDescent="0.35">
      <c r="A32" s="106" t="str">
        <f t="shared" si="10"/>
        <v>Multi-use</v>
      </c>
      <c r="B32" s="125">
        <f t="shared" si="10"/>
        <v>0.28999999999999998</v>
      </c>
      <c r="C32" s="105">
        <f t="shared" si="10"/>
        <v>76</v>
      </c>
      <c r="D32" s="100">
        <f t="shared" si="11"/>
        <v>235</v>
      </c>
      <c r="E32" s="100">
        <f t="shared" si="11"/>
        <v>30.65</v>
      </c>
      <c r="F32" s="96">
        <f t="shared" si="11"/>
        <v>0.5</v>
      </c>
      <c r="G32" s="18">
        <f t="shared" si="7"/>
        <v>237.07851625000001</v>
      </c>
      <c r="H32" s="19">
        <f t="shared" si="8"/>
        <v>62130.921499999997</v>
      </c>
      <c r="I32" s="18">
        <f t="shared" si="12"/>
        <v>0</v>
      </c>
      <c r="J32" s="18">
        <f t="shared" si="9"/>
        <v>0</v>
      </c>
      <c r="K32" s="94"/>
      <c r="L32" s="95" t="str">
        <f t="shared" si="13"/>
        <v xml:space="preserve"> </v>
      </c>
      <c r="M32" s="2"/>
      <c r="N32" s="2"/>
      <c r="O32" s="2"/>
      <c r="P32" s="2"/>
      <c r="Q32" s="2"/>
      <c r="R32" s="2"/>
    </row>
    <row r="33" spans="1:18" x14ac:dyDescent="0.35">
      <c r="A33" s="106" t="str">
        <f t="shared" si="10"/>
        <v>Municipal</v>
      </c>
      <c r="B33" s="125">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c r="M33" s="2"/>
      <c r="N33" s="2"/>
      <c r="O33" s="2"/>
      <c r="P33" s="2"/>
      <c r="Q33" s="2"/>
      <c r="R33" s="2"/>
    </row>
    <row r="34" spans="1:18" x14ac:dyDescent="0.35">
      <c r="A34" s="106" t="str">
        <f t="shared" si="10"/>
        <v>Open space</v>
      </c>
      <c r="B34" s="125">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c r="M34" s="2"/>
      <c r="N34" s="2"/>
      <c r="O34" s="2"/>
      <c r="P34" s="2"/>
      <c r="Q34" s="2"/>
      <c r="R34" s="2"/>
    </row>
    <row r="35" spans="1:18" ht="29" x14ac:dyDescent="0.35">
      <c r="A35" s="106" t="str">
        <f t="shared" si="10"/>
        <v>Residential</v>
      </c>
      <c r="B35" s="125">
        <v>0.3</v>
      </c>
      <c r="C35" s="105">
        <f t="shared" si="10"/>
        <v>73</v>
      </c>
      <c r="D35" s="100">
        <f t="shared" si="11"/>
        <v>80</v>
      </c>
      <c r="E35" s="100">
        <f t="shared" si="11"/>
        <v>30.65</v>
      </c>
      <c r="F35" s="96">
        <f t="shared" si="11"/>
        <v>0.27</v>
      </c>
      <c r="G35" s="18">
        <f t="shared" si="7"/>
        <v>45.084924000000001</v>
      </c>
      <c r="H35" s="19">
        <f t="shared" si="8"/>
        <v>10970.664839999999</v>
      </c>
      <c r="I35" s="18">
        <f t="shared" si="12"/>
        <v>7.5141539999999978</v>
      </c>
      <c r="J35" s="18">
        <f t="shared" si="9"/>
        <v>0</v>
      </c>
      <c r="K35" s="94" t="s">
        <v>144</v>
      </c>
      <c r="L35" s="95" t="str">
        <f t="shared" si="13"/>
        <v>value changed</v>
      </c>
      <c r="M35" s="2"/>
      <c r="N35" s="2"/>
      <c r="O35" s="2"/>
      <c r="P35" s="2"/>
      <c r="Q35" s="2"/>
      <c r="R35" s="2"/>
    </row>
    <row r="36" spans="1:18" x14ac:dyDescent="0.35">
      <c r="A36" s="106" t="str">
        <f t="shared" si="10"/>
        <v>Park</v>
      </c>
      <c r="B36" s="125">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c r="M36" s="2"/>
      <c r="N36" s="2"/>
      <c r="O36" s="2"/>
      <c r="P36" s="2"/>
      <c r="Q36" s="2"/>
      <c r="R36" s="2"/>
    </row>
    <row r="37" spans="1:18" x14ac:dyDescent="0.35">
      <c r="A37" s="106" t="str">
        <f t="shared" si="10"/>
        <v>Agriculture</v>
      </c>
      <c r="B37" s="125">
        <v>0.28999999999999998</v>
      </c>
      <c r="C37" s="105">
        <v>76</v>
      </c>
      <c r="D37" s="100">
        <f t="shared" si="11"/>
        <v>240</v>
      </c>
      <c r="E37" s="100">
        <f t="shared" si="11"/>
        <v>30.65</v>
      </c>
      <c r="F37" s="96">
        <v>0.5</v>
      </c>
      <c r="G37" s="18">
        <f t="shared" si="7"/>
        <v>242.12273999999999</v>
      </c>
      <c r="H37" s="19">
        <f t="shared" si="8"/>
        <v>63452.855999999992</v>
      </c>
      <c r="I37" s="18">
        <f t="shared" si="12"/>
        <v>-150.28307999999998</v>
      </c>
      <c r="J37" s="18">
        <f t="shared" si="9"/>
        <v>-45084.923999999999</v>
      </c>
      <c r="K37" s="94"/>
      <c r="L37" s="95" t="str">
        <f t="shared" si="13"/>
        <v>value changed</v>
      </c>
      <c r="M37" s="2"/>
      <c r="N37" s="2"/>
      <c r="O37" s="2"/>
      <c r="P37" s="2"/>
      <c r="Q37" s="2"/>
      <c r="R37" s="2"/>
    </row>
    <row r="38" spans="1:18" x14ac:dyDescent="0.35">
      <c r="A38" s="106" t="str">
        <f t="shared" si="10"/>
        <v>Transportation</v>
      </c>
      <c r="B38" s="125">
        <f t="shared" si="10"/>
        <v>0.28000000000000003</v>
      </c>
      <c r="C38" s="105">
        <f t="shared" si="10"/>
        <v>87</v>
      </c>
      <c r="D38" s="100">
        <f t="shared" si="11"/>
        <v>60</v>
      </c>
      <c r="E38" s="100">
        <f t="shared" si="11"/>
        <v>30.65</v>
      </c>
      <c r="F38" s="96">
        <f t="shared" si="11"/>
        <v>0.8</v>
      </c>
      <c r="G38" s="18">
        <f t="shared" si="7"/>
        <v>93.509472000000017</v>
      </c>
      <c r="H38" s="19">
        <f t="shared" si="8"/>
        <v>29054.728800000001</v>
      </c>
      <c r="I38" s="18">
        <f t="shared" si="12"/>
        <v>0</v>
      </c>
      <c r="J38" s="18">
        <f t="shared" si="9"/>
        <v>0</v>
      </c>
      <c r="K38" s="94"/>
      <c r="L38" s="95" t="str">
        <f t="shared" si="13"/>
        <v xml:space="preserve"> </v>
      </c>
      <c r="M38" s="2"/>
      <c r="N38" s="2"/>
      <c r="O38" s="2"/>
      <c r="P38" s="2"/>
      <c r="Q38" s="2"/>
      <c r="R38" s="2"/>
    </row>
    <row r="39" spans="1:18" x14ac:dyDescent="0.35">
      <c r="A39" s="106" t="str">
        <f t="shared" si="10"/>
        <v>Water</v>
      </c>
      <c r="B39" s="125">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c r="M39" s="2"/>
      <c r="N39" s="2"/>
      <c r="O39" s="2"/>
      <c r="P39" s="2"/>
      <c r="Q39" s="2"/>
      <c r="R39" s="2"/>
    </row>
    <row r="40" spans="1:18" x14ac:dyDescent="0.35">
      <c r="A40" s="106" t="str">
        <f t="shared" si="10"/>
        <v>User specified</v>
      </c>
      <c r="B40" s="125">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c r="M40" s="2"/>
      <c r="N40" s="2"/>
      <c r="O40" s="2"/>
      <c r="P40" s="2"/>
      <c r="Q40" s="2"/>
      <c r="R40" s="2"/>
    </row>
    <row r="41" spans="1:18" x14ac:dyDescent="0.35">
      <c r="A41" s="106" t="str">
        <f t="shared" si="10"/>
        <v>User specified</v>
      </c>
      <c r="B41" s="125">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c r="M41" s="2"/>
      <c r="N41" s="2"/>
      <c r="O41" s="2"/>
      <c r="P41" s="2"/>
      <c r="Q41" s="2"/>
      <c r="R41" s="2"/>
    </row>
    <row r="42" spans="1:18" x14ac:dyDescent="0.35">
      <c r="A42" s="106" t="str">
        <f t="shared" si="10"/>
        <v>User specified</v>
      </c>
      <c r="B42" s="125">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c r="M42" s="2"/>
      <c r="N42" s="2"/>
      <c r="O42" s="2"/>
      <c r="P42" s="2"/>
      <c r="Q42" s="2"/>
      <c r="R42" s="2"/>
    </row>
    <row r="43" spans="1:18" x14ac:dyDescent="0.35">
      <c r="A43" s="106" t="str">
        <f t="shared" si="10"/>
        <v>User specified</v>
      </c>
      <c r="B43" s="125">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c r="M43" s="2"/>
      <c r="N43" s="2"/>
      <c r="O43" s="2"/>
      <c r="P43" s="2"/>
      <c r="Q43" s="2"/>
      <c r="R43" s="2"/>
    </row>
    <row r="44" spans="1:18" x14ac:dyDescent="0.35">
      <c r="A44" s="106" t="str">
        <f t="shared" si="10"/>
        <v>User specified</v>
      </c>
      <c r="B44" s="125">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c r="M44" s="2"/>
      <c r="N44" s="2"/>
      <c r="O44" s="2"/>
      <c r="P44" s="2"/>
      <c r="Q44" s="2"/>
      <c r="R44" s="2"/>
    </row>
    <row r="45" spans="1:18" x14ac:dyDescent="0.35">
      <c r="A45" s="15" t="s">
        <v>20</v>
      </c>
      <c r="B45" s="16"/>
      <c r="C45" s="16"/>
      <c r="D45" s="17">
        <f>SUM(D29:D44)</f>
        <v>725.00000001099988</v>
      </c>
      <c r="E45" s="16"/>
      <c r="F45" s="16"/>
      <c r="G45" s="51">
        <f t="shared" ref="G45:H45" si="15">SUM(G29:G44)</f>
        <v>740.09546615273007</v>
      </c>
      <c r="H45" s="17">
        <f t="shared" si="15"/>
        <v>214008.67196082525</v>
      </c>
      <c r="I45" s="47">
        <f>SUM(I29:I44)</f>
        <v>-142.76892599999999</v>
      </c>
      <c r="J45" s="47">
        <f>SUM(J29:J44)</f>
        <v>-45084.923999999999</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16">IF(L50&gt;D8,"WARNING:Total acres treated exceed total acres for this land use"," ")</f>
        <v>WARNING:Total acres treated exceed total acres for this land use</v>
      </c>
      <c r="N50" s="2"/>
      <c r="O50" s="2"/>
      <c r="P50" s="2"/>
      <c r="Q50" s="2"/>
      <c r="R50" s="2"/>
    </row>
    <row r="51" spans="1:18" x14ac:dyDescent="0.35">
      <c r="A51" s="106" t="str">
        <f t="shared" ref="A51:A65" si="17">A9</f>
        <v>Industrial</v>
      </c>
      <c r="B51" s="9"/>
      <c r="C51" s="9"/>
      <c r="D51" s="9"/>
      <c r="E51" s="9"/>
      <c r="F51" s="9"/>
      <c r="G51" s="9">
        <v>60</v>
      </c>
      <c r="H51" s="9"/>
      <c r="I51" s="9"/>
      <c r="J51" s="9"/>
      <c r="K51" s="9"/>
      <c r="L51" s="25" t="str">
        <f>IF(SUM(B51:K51)&gt;$D$9,"BMP acreage exceeds land use acreage"," ")</f>
        <v xml:space="preserve"> </v>
      </c>
      <c r="M51" s="26" t="str">
        <f t="shared" si="16"/>
        <v>WARNING:Total acres treated exceed total acres for this land use</v>
      </c>
      <c r="N51" s="26"/>
      <c r="O51" s="2"/>
      <c r="P51" s="2"/>
      <c r="Q51" s="2"/>
      <c r="R51" s="2"/>
    </row>
    <row r="52" spans="1:18" x14ac:dyDescent="0.35">
      <c r="A52" s="106" t="str">
        <f t="shared" si="17"/>
        <v>Institutional</v>
      </c>
      <c r="B52" s="9"/>
      <c r="C52" s="9"/>
      <c r="D52" s="9"/>
      <c r="E52" s="9"/>
      <c r="F52" s="9"/>
      <c r="G52" s="9"/>
      <c r="H52" s="9"/>
      <c r="I52" s="9"/>
      <c r="J52" s="9"/>
      <c r="K52" s="9"/>
      <c r="L52" s="25" t="str">
        <f>IF(SUM(B52:K52)&gt;$D$10,"BMP acreage exceeds land use acreage"," ")</f>
        <v xml:space="preserve"> </v>
      </c>
      <c r="M52" s="26" t="str">
        <f t="shared" si="16"/>
        <v>WARNING:Total acres treated exceed total acres for this land use</v>
      </c>
      <c r="N52" s="2"/>
      <c r="O52" s="2"/>
      <c r="P52" s="2"/>
      <c r="Q52" s="2"/>
      <c r="R52" s="2"/>
    </row>
    <row r="53" spans="1:18" x14ac:dyDescent="0.35">
      <c r="A53" s="106" t="str">
        <f t="shared" si="17"/>
        <v>Multi-use</v>
      </c>
      <c r="B53" s="9"/>
      <c r="C53" s="9">
        <v>40</v>
      </c>
      <c r="D53" s="9"/>
      <c r="E53" s="9"/>
      <c r="F53" s="9"/>
      <c r="G53" s="9"/>
      <c r="H53" s="9"/>
      <c r="I53" s="9"/>
      <c r="J53" s="9"/>
      <c r="K53" s="9"/>
      <c r="L53" s="25" t="str">
        <f>IF(SUM(B53:K53)&gt;$D$11,"BMP acreage exceeds land use acreage"," ")</f>
        <v xml:space="preserve"> </v>
      </c>
      <c r="M53" s="26" t="str">
        <f t="shared" si="16"/>
        <v>WARNING:Total acres treated exceed total acres for this land use</v>
      </c>
      <c r="N53" s="2"/>
      <c r="O53" s="2"/>
      <c r="P53" s="2"/>
      <c r="Q53" s="2"/>
      <c r="R53" s="2"/>
    </row>
    <row r="54" spans="1:18" x14ac:dyDescent="0.35">
      <c r="A54" s="106" t="str">
        <f t="shared" si="17"/>
        <v>Municipal</v>
      </c>
      <c r="B54" s="9"/>
      <c r="C54" s="9"/>
      <c r="D54" s="9"/>
      <c r="E54" s="9"/>
      <c r="F54" s="9"/>
      <c r="G54" s="9"/>
      <c r="H54" s="9"/>
      <c r="I54" s="9"/>
      <c r="J54" s="9"/>
      <c r="K54" s="9"/>
      <c r="L54" s="25" t="str">
        <f>IF(SUM(B54:K54)&gt;$D$12,"BMP acreage exceeds land use acreage"," ")</f>
        <v xml:space="preserve"> </v>
      </c>
      <c r="M54" s="26" t="str">
        <f t="shared" si="16"/>
        <v>WARNING:Total acres treated exceed total acres for this land use</v>
      </c>
      <c r="N54" s="2"/>
      <c r="O54" s="2"/>
      <c r="P54" s="2"/>
      <c r="Q54" s="2"/>
      <c r="R54" s="2"/>
    </row>
    <row r="55" spans="1:18" x14ac:dyDescent="0.35">
      <c r="A55" s="106" t="str">
        <f t="shared" si="17"/>
        <v>Open space</v>
      </c>
      <c r="B55" s="9"/>
      <c r="C55" s="9"/>
      <c r="D55" s="9"/>
      <c r="E55" s="9"/>
      <c r="F55" s="9"/>
      <c r="G55" s="9"/>
      <c r="H55" s="9"/>
      <c r="I55" s="9"/>
      <c r="J55" s="9"/>
      <c r="K55" s="9"/>
      <c r="L55" s="25" t="str">
        <f>IF(SUM(B55:K55)&gt;$D$13,"BMP acreage exceeds land use acreage"," ")</f>
        <v xml:space="preserve"> </v>
      </c>
      <c r="M55" s="26" t="str">
        <f t="shared" si="16"/>
        <v>WARNING:Total acres treated exceed total acres for this land use</v>
      </c>
      <c r="N55" s="2"/>
      <c r="O55" s="2"/>
      <c r="P55" s="2"/>
      <c r="Q55" s="2"/>
      <c r="R55" s="2"/>
    </row>
    <row r="56" spans="1:18" x14ac:dyDescent="0.35">
      <c r="A56" s="106" t="str">
        <f t="shared" si="17"/>
        <v>Residential</v>
      </c>
      <c r="B56" s="9">
        <v>40</v>
      </c>
      <c r="C56" s="9"/>
      <c r="D56" s="9"/>
      <c r="E56" s="9"/>
      <c r="F56" s="9"/>
      <c r="G56" s="9"/>
      <c r="H56" s="9"/>
      <c r="I56" s="9"/>
      <c r="J56" s="9"/>
      <c r="K56" s="9"/>
      <c r="L56" s="25" t="str">
        <f>IF(SUM(B56:K56)&gt;$D$14,"BMP acreage exceeds land use acreage"," ")</f>
        <v xml:space="preserve"> </v>
      </c>
      <c r="M56" s="26" t="str">
        <f t="shared" si="16"/>
        <v>WARNING:Total acres treated exceed total acres for this land use</v>
      </c>
      <c r="N56" s="2"/>
      <c r="O56" s="2"/>
      <c r="P56" s="2"/>
      <c r="Q56" s="2"/>
      <c r="R56" s="2"/>
    </row>
    <row r="57" spans="1:18" x14ac:dyDescent="0.35">
      <c r="A57" s="106" t="str">
        <f t="shared" si="17"/>
        <v>Park</v>
      </c>
      <c r="B57" s="9"/>
      <c r="C57" s="9"/>
      <c r="D57" s="9"/>
      <c r="E57" s="9"/>
      <c r="F57" s="9"/>
      <c r="G57" s="9"/>
      <c r="H57" s="9"/>
      <c r="I57" s="9"/>
      <c r="J57" s="9"/>
      <c r="K57" s="9"/>
      <c r="L57" s="25" t="str">
        <f>IF(SUM(B57:K57)&gt;$D$15,"BMP acreage exceeds land use acreage"," ")</f>
        <v xml:space="preserve"> </v>
      </c>
      <c r="M57" s="26" t="str">
        <f t="shared" si="16"/>
        <v>WARNING:Total acres treated exceed total acres for this land use</v>
      </c>
      <c r="N57" s="2"/>
      <c r="O57" s="2"/>
      <c r="P57" s="2"/>
      <c r="Q57" s="2"/>
      <c r="R57" s="2"/>
    </row>
    <row r="58" spans="1:18" x14ac:dyDescent="0.35">
      <c r="A58" s="106" t="str">
        <f t="shared" si="17"/>
        <v>Agriculture</v>
      </c>
      <c r="B58" s="9"/>
      <c r="C58" s="9">
        <v>240</v>
      </c>
      <c r="D58" s="9"/>
      <c r="E58" s="9"/>
      <c r="F58" s="9"/>
      <c r="G58" s="9"/>
      <c r="H58" s="9"/>
      <c r="I58" s="9"/>
      <c r="J58" s="9"/>
      <c r="K58" s="9"/>
      <c r="L58" s="25" t="str">
        <f>IF(SUM(B58:K58)&gt;$D$16,"BMP acreage exceeds land use acreage"," ")</f>
        <v xml:space="preserve"> </v>
      </c>
      <c r="M58" s="26" t="str">
        <f t="shared" si="16"/>
        <v>WARNING:Total acres treated exceed total acres for this land use</v>
      </c>
      <c r="N58" s="2"/>
      <c r="O58" s="2"/>
      <c r="P58" s="2"/>
      <c r="Q58" s="2"/>
      <c r="R58" s="2"/>
    </row>
    <row r="59" spans="1:18" x14ac:dyDescent="0.35">
      <c r="A59" s="106" t="str">
        <f t="shared" si="17"/>
        <v>Transportation</v>
      </c>
      <c r="B59" s="9"/>
      <c r="C59" s="9"/>
      <c r="D59" s="9"/>
      <c r="E59" s="9"/>
      <c r="F59" s="9"/>
      <c r="G59" s="9"/>
      <c r="H59" s="9">
        <v>60</v>
      </c>
      <c r="I59" s="9"/>
      <c r="J59" s="9"/>
      <c r="K59" s="9"/>
      <c r="L59" s="25" t="str">
        <f>IF(SUM(B59:K59)&gt;$D$17,"BMP acreage exceeds land use acreage"," ")</f>
        <v xml:space="preserve"> </v>
      </c>
      <c r="M59" s="26" t="str">
        <f t="shared" si="16"/>
        <v>WARNING:Total acres treated exceed total acres for this land use</v>
      </c>
      <c r="N59" s="2"/>
      <c r="O59" s="2"/>
      <c r="P59" s="2"/>
      <c r="Q59" s="2"/>
      <c r="R59" s="2"/>
    </row>
    <row r="60" spans="1:18" x14ac:dyDescent="0.35">
      <c r="A60" s="106" t="str">
        <f t="shared" si="17"/>
        <v>Water</v>
      </c>
      <c r="B60" s="9"/>
      <c r="C60" s="9"/>
      <c r="D60" s="9"/>
      <c r="E60" s="9"/>
      <c r="F60" s="9"/>
      <c r="G60" s="9"/>
      <c r="H60" s="9"/>
      <c r="I60" s="9"/>
      <c r="J60" s="9"/>
      <c r="K60" s="9"/>
      <c r="L60" s="25" t="str">
        <f>IF(SUM(B60:K60)&gt;$D$18,"BMP acreage exceeds land use acreage"," ")</f>
        <v xml:space="preserve"> </v>
      </c>
      <c r="M60" s="26" t="str">
        <f t="shared" si="16"/>
        <v>WARNING:Total acres treated exceed total acres for this land use</v>
      </c>
      <c r="N60" s="2"/>
      <c r="O60" s="2"/>
      <c r="P60" s="2"/>
      <c r="Q60" s="2"/>
      <c r="R60" s="2"/>
    </row>
    <row r="61" spans="1:18" x14ac:dyDescent="0.35">
      <c r="A61" s="106" t="str">
        <f t="shared" si="17"/>
        <v>User specified</v>
      </c>
      <c r="B61" s="9"/>
      <c r="C61" s="9"/>
      <c r="D61" s="9"/>
      <c r="E61" s="9"/>
      <c r="F61" s="9"/>
      <c r="G61" s="9"/>
      <c r="H61" s="9"/>
      <c r="I61" s="9"/>
      <c r="J61" s="9"/>
      <c r="K61" s="9"/>
      <c r="L61" s="25" t="str">
        <f>IF(SUM(B61:K61)&gt;$D$19,"BMP acreage exceeds land use acreage"," ")</f>
        <v xml:space="preserve"> </v>
      </c>
      <c r="M61" s="26" t="str">
        <f t="shared" si="16"/>
        <v>WARNING:Total acres treated exceed total acres for this land use</v>
      </c>
      <c r="N61" s="2"/>
      <c r="O61" s="2"/>
      <c r="P61" s="2"/>
      <c r="Q61" s="2"/>
      <c r="R61" s="2"/>
    </row>
    <row r="62" spans="1:18" x14ac:dyDescent="0.35">
      <c r="A62" s="106" t="str">
        <f t="shared" si="17"/>
        <v>User specified</v>
      </c>
      <c r="B62" s="9"/>
      <c r="C62" s="9"/>
      <c r="D62" s="9"/>
      <c r="E62" s="9"/>
      <c r="F62" s="9"/>
      <c r="G62" s="9"/>
      <c r="H62" s="9"/>
      <c r="I62" s="9"/>
      <c r="J62" s="9"/>
      <c r="K62" s="9"/>
      <c r="L62" s="25"/>
      <c r="M62" s="26"/>
      <c r="N62" s="2"/>
      <c r="O62" s="2"/>
      <c r="P62" s="2"/>
      <c r="Q62" s="2"/>
      <c r="R62" s="2"/>
    </row>
    <row r="63" spans="1:18" x14ac:dyDescent="0.35">
      <c r="A63" s="106" t="str">
        <f t="shared" si="17"/>
        <v>User specified</v>
      </c>
      <c r="B63" s="9"/>
      <c r="C63" s="9"/>
      <c r="D63" s="9"/>
      <c r="E63" s="9"/>
      <c r="F63" s="9"/>
      <c r="G63" s="9"/>
      <c r="H63" s="9"/>
      <c r="I63" s="9"/>
      <c r="J63" s="9"/>
      <c r="K63" s="9"/>
      <c r="L63" s="25"/>
      <c r="M63" s="26"/>
      <c r="N63" s="2"/>
      <c r="O63" s="2"/>
      <c r="P63" s="2"/>
      <c r="Q63" s="2"/>
      <c r="R63" s="2"/>
    </row>
    <row r="64" spans="1:18" x14ac:dyDescent="0.35">
      <c r="A64" s="106" t="str">
        <f t="shared" si="17"/>
        <v>User specified</v>
      </c>
      <c r="B64" s="9"/>
      <c r="C64" s="9"/>
      <c r="D64" s="9"/>
      <c r="E64" s="9"/>
      <c r="F64" s="9"/>
      <c r="G64" s="9"/>
      <c r="H64" s="9"/>
      <c r="I64" s="9"/>
      <c r="J64" s="9"/>
      <c r="K64" s="9"/>
      <c r="L64" s="25"/>
      <c r="M64" s="26"/>
      <c r="N64" s="2"/>
      <c r="O64" s="2"/>
      <c r="P64" s="2"/>
      <c r="Q64" s="2"/>
      <c r="R64" s="2"/>
    </row>
    <row r="65" spans="1:18" x14ac:dyDescent="0.35">
      <c r="A65" s="106" t="str">
        <f t="shared" si="17"/>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0.8</v>
      </c>
      <c r="H66" s="104">
        <v>0.4</v>
      </c>
      <c r="I66" s="104">
        <v>0.5</v>
      </c>
      <c r="J66" s="104">
        <v>0.38</v>
      </c>
      <c r="K66" s="104">
        <v>0</v>
      </c>
      <c r="L66" s="95" t="str">
        <f>IF(OR(B66&lt;&gt;B100,C66&lt;&gt;B101,D66&lt;&gt;B102,E66&lt;&gt;B103,F66&lt;&gt;B104,G66&lt;&gt;B105,H66&lt;&gt;B106,I66&lt;&gt;B107,J66&lt;&gt;B108),"value changed"," ")</f>
        <v>value changed</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11.451570696000001</v>
      </c>
      <c r="C69" s="28">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254.22887700000004</v>
      </c>
      <c r="D69" s="28">
        <f t="shared" si="18"/>
        <v>0</v>
      </c>
      <c r="E69" s="28">
        <f t="shared" si="18"/>
        <v>0</v>
      </c>
      <c r="F69" s="28">
        <f t="shared" si="18"/>
        <v>0</v>
      </c>
      <c r="G69" s="28">
        <f t="shared" si="18"/>
        <v>48.030472367999998</v>
      </c>
      <c r="H69" s="28">
        <f t="shared" si="18"/>
        <v>33.663409920000007</v>
      </c>
      <c r="I69" s="28">
        <f t="shared" si="18"/>
        <v>0</v>
      </c>
      <c r="J69" s="28">
        <f t="shared" si="18"/>
        <v>0</v>
      </c>
      <c r="K69" s="28">
        <f t="shared" si="18"/>
        <v>0</v>
      </c>
      <c r="L69" s="28">
        <f>SUM(B69:K69)</f>
        <v>347.37432998400004</v>
      </c>
      <c r="M69" s="2"/>
      <c r="N69" s="2"/>
      <c r="O69" s="2"/>
      <c r="P69" s="2"/>
      <c r="Q69" s="2"/>
      <c r="R69" s="2"/>
    </row>
    <row r="70" spans="1:18" x14ac:dyDescent="0.35">
      <c r="A70" s="15" t="s">
        <v>37</v>
      </c>
      <c r="B70" s="29">
        <f>B69/$G$45</f>
        <v>1.5473099376664461E-2</v>
      </c>
      <c r="C70" s="29">
        <f t="shared" ref="C70:K70" si="19">C69/$G$45</f>
        <v>0.34350822106986939</v>
      </c>
      <c r="D70" s="29">
        <f t="shared" si="19"/>
        <v>0</v>
      </c>
      <c r="E70" s="29">
        <f t="shared" si="19"/>
        <v>0</v>
      </c>
      <c r="F70" s="29">
        <f t="shared" si="19"/>
        <v>0</v>
      </c>
      <c r="G70" s="29">
        <f t="shared" si="19"/>
        <v>6.4897671401338064E-2</v>
      </c>
      <c r="H70" s="29">
        <f t="shared" si="19"/>
        <v>4.5485226514079262E-2</v>
      </c>
      <c r="I70" s="29">
        <f t="shared" si="19"/>
        <v>0</v>
      </c>
      <c r="J70" s="29">
        <f t="shared" si="19"/>
        <v>0</v>
      </c>
      <c r="K70" s="29">
        <f t="shared" si="19"/>
        <v>0</v>
      </c>
      <c r="L70" s="29">
        <f>L69/$G$45</f>
        <v>0.46936421836195119</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c r="M75" s="26" t="str">
        <f t="shared" ref="M75:M86" si="20">IF(L75&gt;D8,"WARNING:Total acres treated exceed total acres for this land use"," ")</f>
        <v>WARNING:Total acres treated exceed total acres for this land use</v>
      </c>
      <c r="N75" s="2"/>
      <c r="O75" s="2"/>
      <c r="P75" s="2"/>
      <c r="Q75" s="2"/>
      <c r="R75" s="2"/>
    </row>
    <row r="76" spans="1:18" x14ac:dyDescent="0.35">
      <c r="A76" s="106" t="str">
        <f t="shared" ref="A76:A90" si="21">A9</f>
        <v>Industrial</v>
      </c>
      <c r="B76" s="9"/>
      <c r="C76" s="9"/>
      <c r="D76" s="9"/>
      <c r="E76" s="9"/>
      <c r="F76" s="9"/>
      <c r="G76" s="9"/>
      <c r="H76" s="9"/>
      <c r="I76" s="9"/>
      <c r="J76" s="9"/>
      <c r="K76" s="9"/>
      <c r="L76" s="25" t="str">
        <f>IF(SUM(B76:K76)&gt;$D$9,"BMP acreage exceeds land use acreage"," ")</f>
        <v xml:space="preserve"> </v>
      </c>
      <c r="M76" s="26" t="str">
        <f t="shared" si="20"/>
        <v>WARNING:Total acres treated exceed total acres for this land use</v>
      </c>
      <c r="N76" s="2"/>
      <c r="O76" s="2"/>
      <c r="P76" s="2"/>
      <c r="Q76" s="2"/>
      <c r="R76" s="2"/>
    </row>
    <row r="77" spans="1:18" x14ac:dyDescent="0.35">
      <c r="A77" s="106" t="str">
        <f t="shared" si="21"/>
        <v>Institutional</v>
      </c>
      <c r="B77" s="9"/>
      <c r="C77" s="9"/>
      <c r="D77" s="9"/>
      <c r="E77" s="9"/>
      <c r="F77" s="9"/>
      <c r="G77" s="9"/>
      <c r="H77" s="9"/>
      <c r="I77" s="9"/>
      <c r="J77" s="9"/>
      <c r="K77" s="9"/>
      <c r="L77" s="25" t="str">
        <f>IF(SUM(B77:K77)&gt;$D$10,"BMP acreage exceeds land use acreage"," ")</f>
        <v xml:space="preserve"> </v>
      </c>
      <c r="M77" s="26" t="str">
        <f t="shared" si="20"/>
        <v>WARNING:Total acres treated exceed total acres for this land use</v>
      </c>
      <c r="N77" s="2"/>
      <c r="O77" s="2"/>
      <c r="P77" s="2"/>
      <c r="Q77" s="2"/>
      <c r="R77" s="2"/>
    </row>
    <row r="78" spans="1:18" x14ac:dyDescent="0.35">
      <c r="A78" s="106" t="str">
        <f t="shared" si="21"/>
        <v>Multi-use</v>
      </c>
      <c r="B78" s="9"/>
      <c r="C78" s="9"/>
      <c r="D78" s="9"/>
      <c r="E78" s="9"/>
      <c r="F78" s="9"/>
      <c r="G78" s="9"/>
      <c r="H78" s="9"/>
      <c r="I78" s="9"/>
      <c r="J78" s="9"/>
      <c r="K78" s="9"/>
      <c r="L78" s="25" t="str">
        <f>IF(SUM(B78:K78)&gt;$D$11,"BMP acreage exceeds land use acreage"," ")</f>
        <v xml:space="preserve"> </v>
      </c>
      <c r="M78" s="26" t="str">
        <f t="shared" si="20"/>
        <v>WARNING:Total acres treated exceed total acres for this land use</v>
      </c>
      <c r="N78" s="2"/>
      <c r="O78" s="2"/>
      <c r="P78" s="2"/>
      <c r="Q78" s="2"/>
      <c r="R78" s="2"/>
    </row>
    <row r="79" spans="1:18" x14ac:dyDescent="0.35">
      <c r="A79" s="106" t="str">
        <f t="shared" si="21"/>
        <v>Municipal</v>
      </c>
      <c r="B79" s="9"/>
      <c r="C79" s="9"/>
      <c r="D79" s="9"/>
      <c r="E79" s="9"/>
      <c r="F79" s="9"/>
      <c r="G79" s="9"/>
      <c r="H79" s="9"/>
      <c r="I79" s="9"/>
      <c r="J79" s="9"/>
      <c r="K79" s="9"/>
      <c r="L79" s="25" t="str">
        <f>IF(SUM(B79:K79)&gt;$D$12,"BMP acreage exceeds land use acreage"," ")</f>
        <v xml:space="preserve"> </v>
      </c>
      <c r="M79" s="26" t="str">
        <f t="shared" si="20"/>
        <v>WARNING:Total acres treated exceed total acres for this land use</v>
      </c>
      <c r="N79" s="2"/>
      <c r="O79" s="2"/>
      <c r="P79" s="2"/>
      <c r="Q79" s="2"/>
      <c r="R79" s="2"/>
    </row>
    <row r="80" spans="1:18" x14ac:dyDescent="0.35">
      <c r="A80" s="106" t="str">
        <f t="shared" si="21"/>
        <v>Open space</v>
      </c>
      <c r="B80" s="9"/>
      <c r="C80" s="9"/>
      <c r="D80" s="9"/>
      <c r="E80" s="9"/>
      <c r="F80" s="9"/>
      <c r="G80" s="9"/>
      <c r="H80" s="9"/>
      <c r="I80" s="9"/>
      <c r="J80" s="9"/>
      <c r="K80" s="9"/>
      <c r="L80" s="25" t="str">
        <f>IF(SUM(B80:K80)&gt;$D$13,"BMP acreage exceeds land use acreage"," ")</f>
        <v xml:space="preserve"> </v>
      </c>
      <c r="M80" s="26" t="str">
        <f t="shared" si="20"/>
        <v>WARNING:Total acres treated exceed total acres for this land use</v>
      </c>
      <c r="N80" s="2"/>
      <c r="O80" s="2"/>
      <c r="P80" s="2"/>
      <c r="Q80" s="2"/>
      <c r="R80" s="2"/>
    </row>
    <row r="81" spans="1:18" x14ac:dyDescent="0.35">
      <c r="A81" s="106" t="str">
        <f t="shared" si="21"/>
        <v>Residential</v>
      </c>
      <c r="B81" s="9"/>
      <c r="C81" s="9"/>
      <c r="D81" s="9"/>
      <c r="E81" s="9"/>
      <c r="F81" s="9"/>
      <c r="G81" s="9"/>
      <c r="H81" s="9"/>
      <c r="I81" s="9"/>
      <c r="J81" s="9"/>
      <c r="K81" s="9"/>
      <c r="L81" s="25" t="str">
        <f>IF(SUM(B81:K81)&gt;$D$14,"BMP acreage exceeds land use acreage"," ")</f>
        <v xml:space="preserve"> </v>
      </c>
      <c r="M81" s="26" t="str">
        <f t="shared" si="20"/>
        <v>WARNING:Total acres treated exceed total acres for this land use</v>
      </c>
      <c r="N81" s="2"/>
      <c r="O81" s="2"/>
      <c r="P81" s="2"/>
      <c r="Q81" s="2"/>
      <c r="R81" s="2"/>
    </row>
    <row r="82" spans="1:18" x14ac:dyDescent="0.35">
      <c r="A82" s="106" t="str">
        <f t="shared" si="21"/>
        <v>Park</v>
      </c>
      <c r="B82" s="9"/>
      <c r="C82" s="9"/>
      <c r="D82" s="9"/>
      <c r="E82" s="9"/>
      <c r="F82" s="9"/>
      <c r="G82" s="9"/>
      <c r="H82" s="9"/>
      <c r="I82" s="9"/>
      <c r="J82" s="9"/>
      <c r="K82" s="9"/>
      <c r="L82" s="25" t="str">
        <f>IF(SUM(B82:K82)&gt;$D$15,"BMP acreage exceeds land use acreage"," ")</f>
        <v xml:space="preserve"> </v>
      </c>
      <c r="M82" s="26" t="str">
        <f t="shared" si="20"/>
        <v>WARNING:Total acres treated exceed total acres for this land use</v>
      </c>
      <c r="N82" s="2"/>
      <c r="O82" s="2"/>
      <c r="P82" s="2"/>
      <c r="Q82" s="2"/>
      <c r="R82" s="2"/>
    </row>
    <row r="83" spans="1:18" x14ac:dyDescent="0.35">
      <c r="A83" s="106" t="str">
        <f t="shared" si="21"/>
        <v>Agriculture</v>
      </c>
      <c r="B83" s="9"/>
      <c r="C83" s="9"/>
      <c r="D83" s="9"/>
      <c r="E83" s="9"/>
      <c r="F83" s="9"/>
      <c r="G83" s="9"/>
      <c r="H83" s="9"/>
      <c r="I83" s="9"/>
      <c r="J83" s="9"/>
      <c r="K83" s="9"/>
      <c r="L83" s="25" t="str">
        <f>IF(SUM(B83:K83)&gt;$D$16,"BMP acreage exceeds land use acreage"," ")</f>
        <v xml:space="preserve"> </v>
      </c>
      <c r="M83" s="26" t="str">
        <f t="shared" si="20"/>
        <v>WARNING:Total acres treated exceed total acres for this land use</v>
      </c>
      <c r="N83" s="2"/>
      <c r="O83" s="2"/>
      <c r="P83" s="2"/>
      <c r="Q83" s="2"/>
      <c r="R83" s="2"/>
    </row>
    <row r="84" spans="1:18" x14ac:dyDescent="0.35">
      <c r="A84" s="106" t="str">
        <f t="shared" si="21"/>
        <v>Transportation</v>
      </c>
      <c r="B84" s="9"/>
      <c r="C84" s="9"/>
      <c r="D84" s="9"/>
      <c r="E84" s="9"/>
      <c r="F84" s="9"/>
      <c r="G84" s="9"/>
      <c r="H84" s="9"/>
      <c r="I84" s="9"/>
      <c r="J84" s="9"/>
      <c r="K84" s="9"/>
      <c r="L84" s="25" t="str">
        <f>IF(SUM(B84:K84)&gt;$D$17,"BMP acreage exceeds land use acreage"," ")</f>
        <v xml:space="preserve"> </v>
      </c>
      <c r="M84" s="26" t="str">
        <f t="shared" si="20"/>
        <v>WARNING:Total acres treated exceed total acres for this land use</v>
      </c>
      <c r="N84" s="2"/>
      <c r="O84" s="2"/>
      <c r="P84" s="2"/>
      <c r="Q84" s="2"/>
      <c r="R84" s="2"/>
    </row>
    <row r="85" spans="1:18" x14ac:dyDescent="0.35">
      <c r="A85" s="106" t="str">
        <f t="shared" si="21"/>
        <v>Water</v>
      </c>
      <c r="B85" s="9"/>
      <c r="C85" s="9"/>
      <c r="D85" s="9"/>
      <c r="E85" s="9"/>
      <c r="F85" s="9"/>
      <c r="G85" s="9"/>
      <c r="H85" s="9"/>
      <c r="I85" s="9"/>
      <c r="J85" s="9"/>
      <c r="K85" s="9"/>
      <c r="L85" s="25" t="str">
        <f>IF(SUM(B85:K85)&gt;$D$18,"BMP acreage exceeds land use acreage"," ")</f>
        <v xml:space="preserve"> </v>
      </c>
      <c r="M85" s="26" t="str">
        <f t="shared" si="20"/>
        <v>WARNING:Total acres treated exceed total acres for this land use</v>
      </c>
      <c r="N85" s="2"/>
      <c r="O85" s="2"/>
      <c r="P85" s="2"/>
      <c r="Q85" s="2"/>
      <c r="R85" s="2"/>
    </row>
    <row r="86" spans="1:18" x14ac:dyDescent="0.35">
      <c r="A86" s="106" t="str">
        <f t="shared" si="21"/>
        <v>User specified</v>
      </c>
      <c r="B86" s="9"/>
      <c r="C86" s="9"/>
      <c r="D86" s="9"/>
      <c r="E86" s="9"/>
      <c r="F86" s="9"/>
      <c r="G86" s="9"/>
      <c r="H86" s="9"/>
      <c r="I86" s="9"/>
      <c r="J86" s="9"/>
      <c r="K86" s="9"/>
      <c r="L86" s="25" t="str">
        <f>IF(SUM(B86:K86)&gt;$D$19,"BMP acreage exceeds land use acreage"," ")</f>
        <v xml:space="preserve"> </v>
      </c>
      <c r="M86" s="26" t="str">
        <f t="shared" si="20"/>
        <v>WARNING:Total acres treated exceed total acres for this land use</v>
      </c>
      <c r="N86" s="2"/>
      <c r="O86" s="2"/>
      <c r="P86" s="2"/>
      <c r="Q86" s="2"/>
      <c r="R86" s="2"/>
    </row>
    <row r="87" spans="1:18" x14ac:dyDescent="0.35">
      <c r="A87" s="106" t="str">
        <f t="shared" si="21"/>
        <v>User specified</v>
      </c>
      <c r="B87" s="9"/>
      <c r="C87" s="9"/>
      <c r="D87" s="9"/>
      <c r="E87" s="9"/>
      <c r="F87" s="9"/>
      <c r="G87" s="9"/>
      <c r="H87" s="9"/>
      <c r="I87" s="9"/>
      <c r="J87" s="9"/>
      <c r="K87" s="9"/>
      <c r="L87" s="25"/>
      <c r="M87" s="26"/>
      <c r="N87" s="2"/>
      <c r="O87" s="2"/>
      <c r="P87" s="2"/>
      <c r="Q87" s="2"/>
      <c r="R87" s="2"/>
    </row>
    <row r="88" spans="1:18" x14ac:dyDescent="0.35">
      <c r="A88" s="106" t="str">
        <f t="shared" si="21"/>
        <v>User specified</v>
      </c>
      <c r="B88" s="9"/>
      <c r="C88" s="9"/>
      <c r="D88" s="9"/>
      <c r="E88" s="9"/>
      <c r="F88" s="9"/>
      <c r="G88" s="9"/>
      <c r="H88" s="9"/>
      <c r="I88" s="9"/>
      <c r="J88" s="9"/>
      <c r="K88" s="9"/>
      <c r="L88" s="25"/>
      <c r="M88" s="26"/>
      <c r="N88" s="2"/>
      <c r="O88" s="2"/>
      <c r="P88" s="2"/>
      <c r="Q88" s="2"/>
      <c r="R88" s="2"/>
    </row>
    <row r="89" spans="1:18" x14ac:dyDescent="0.35">
      <c r="A89" s="106" t="str">
        <f t="shared" si="21"/>
        <v>User specified</v>
      </c>
      <c r="B89" s="9"/>
      <c r="C89" s="9"/>
      <c r="D89" s="9"/>
      <c r="E89" s="9"/>
      <c r="F89" s="9"/>
      <c r="G89" s="9"/>
      <c r="H89" s="9"/>
      <c r="I89" s="9"/>
      <c r="J89" s="9"/>
      <c r="K89" s="9"/>
      <c r="L89" s="25"/>
      <c r="M89" s="26"/>
      <c r="N89" s="2"/>
      <c r="O89" s="2"/>
      <c r="P89" s="2"/>
      <c r="Q89" s="2"/>
      <c r="R89" s="2"/>
    </row>
    <row r="90" spans="1:18" x14ac:dyDescent="0.35">
      <c r="A90" s="106" t="str">
        <f t="shared" si="21"/>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2">(((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2"/>
        <v>0</v>
      </c>
      <c r="E94" s="35">
        <f t="shared" si="22"/>
        <v>0</v>
      </c>
      <c r="F94" s="35">
        <f t="shared" si="22"/>
        <v>0</v>
      </c>
      <c r="G94" s="35">
        <f t="shared" si="22"/>
        <v>0</v>
      </c>
      <c r="H94" s="35">
        <f t="shared" si="22"/>
        <v>0</v>
      </c>
      <c r="I94" s="35">
        <f t="shared" si="22"/>
        <v>0</v>
      </c>
      <c r="J94" s="35">
        <f t="shared" si="22"/>
        <v>0</v>
      </c>
      <c r="K94" s="35">
        <f t="shared" si="22"/>
        <v>0</v>
      </c>
      <c r="L94" s="35">
        <f>SUM(B94:K94)</f>
        <v>0</v>
      </c>
      <c r="M94" s="2"/>
      <c r="N94" s="2"/>
      <c r="O94" s="2"/>
      <c r="P94" s="2"/>
      <c r="Q94" s="2"/>
      <c r="R94" s="2"/>
    </row>
    <row r="95" spans="1:18" x14ac:dyDescent="0.35">
      <c r="A95" s="15" t="s">
        <v>37</v>
      </c>
      <c r="B95" s="29">
        <f>B94/$H$45</f>
        <v>0</v>
      </c>
      <c r="C95" s="29">
        <f t="shared" ref="C95:K95" si="23">C94/$H$45</f>
        <v>0</v>
      </c>
      <c r="D95" s="29">
        <f t="shared" si="23"/>
        <v>0</v>
      </c>
      <c r="E95" s="29">
        <f t="shared" si="23"/>
        <v>0</v>
      </c>
      <c r="F95" s="29">
        <f t="shared" si="23"/>
        <v>0</v>
      </c>
      <c r="G95" s="29">
        <f t="shared" si="23"/>
        <v>0</v>
      </c>
      <c r="H95" s="29">
        <f t="shared" si="23"/>
        <v>0</v>
      </c>
      <c r="I95" s="29">
        <f t="shared" si="23"/>
        <v>0</v>
      </c>
      <c r="J95" s="29">
        <f t="shared" si="23"/>
        <v>0</v>
      </c>
      <c r="K95" s="29">
        <f t="shared" si="23"/>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ht="15" customHeight="1" x14ac:dyDescent="0.35">
      <c r="A99" s="148"/>
      <c r="B99" s="43" t="s">
        <v>45</v>
      </c>
      <c r="C99" s="43" t="s">
        <v>45</v>
      </c>
      <c r="D99" s="134"/>
      <c r="E99" s="134"/>
      <c r="F99" s="134"/>
      <c r="G99" s="134"/>
      <c r="H99" s="134"/>
      <c r="I99" s="134"/>
      <c r="J99" s="134"/>
      <c r="K99" s="134"/>
      <c r="L99" s="134"/>
      <c r="M99" s="5"/>
      <c r="N99" s="5"/>
      <c r="O99" s="5"/>
      <c r="P99" s="5"/>
      <c r="Q99" s="5"/>
      <c r="R99" s="5"/>
    </row>
    <row r="100" spans="1:18" ht="15" customHeight="1" x14ac:dyDescent="0.35">
      <c r="A100" s="4" t="s">
        <v>38</v>
      </c>
      <c r="B100" s="100">
        <v>0.44</v>
      </c>
      <c r="C100" s="100">
        <v>0.85</v>
      </c>
      <c r="D100" s="134"/>
      <c r="E100" s="134"/>
      <c r="F100" s="134"/>
      <c r="G100" s="134"/>
      <c r="H100" s="134"/>
      <c r="I100" s="134"/>
      <c r="J100" s="134"/>
      <c r="K100" s="134"/>
      <c r="L100" s="134"/>
      <c r="M100" s="26" t="str">
        <f t="shared" ref="M100:M111" si="24">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24"/>
        <v xml:space="preserve"> </v>
      </c>
      <c r="N101" s="2"/>
      <c r="O101" s="2"/>
      <c r="P101" s="2"/>
      <c r="Q101" s="2"/>
      <c r="R101" s="2"/>
    </row>
    <row r="102" spans="1:18" ht="15" customHeight="1" x14ac:dyDescent="0.35">
      <c r="A102" s="24" t="s">
        <v>24</v>
      </c>
      <c r="B102" s="100">
        <v>0</v>
      </c>
      <c r="C102" s="100">
        <v>0.68</v>
      </c>
      <c r="D102" s="134"/>
      <c r="E102" s="134"/>
      <c r="F102" s="134"/>
      <c r="G102" s="134"/>
      <c r="H102" s="134"/>
      <c r="I102" s="134"/>
      <c r="J102" s="134"/>
      <c r="K102" s="134"/>
      <c r="L102" s="134"/>
      <c r="M102" s="26" t="str">
        <f t="shared" si="24"/>
        <v xml:space="preserve"> </v>
      </c>
      <c r="N102" s="2"/>
      <c r="O102" s="2"/>
      <c r="P102" s="2"/>
      <c r="Q102" s="2"/>
      <c r="R102" s="2"/>
    </row>
    <row r="103" spans="1:18" ht="15" customHeight="1" x14ac:dyDescent="0.35">
      <c r="A103" s="4" t="s">
        <v>25</v>
      </c>
      <c r="B103" s="100">
        <v>0</v>
      </c>
      <c r="C103" s="100">
        <v>0.96</v>
      </c>
      <c r="D103" s="134"/>
      <c r="E103" s="134"/>
      <c r="F103" s="134"/>
      <c r="G103" s="134"/>
      <c r="H103" s="134"/>
      <c r="I103" s="134"/>
      <c r="J103" s="134"/>
      <c r="K103" s="134"/>
      <c r="L103" s="134"/>
      <c r="M103" s="26" t="str">
        <f t="shared" si="24"/>
        <v xml:space="preserve"> </v>
      </c>
      <c r="N103" s="2"/>
      <c r="O103" s="2"/>
      <c r="P103" s="2"/>
      <c r="Q103" s="2"/>
      <c r="R103" s="2"/>
    </row>
    <row r="104" spans="1:18" ht="15" customHeight="1" x14ac:dyDescent="0.35">
      <c r="A104" s="4" t="s">
        <v>40</v>
      </c>
      <c r="B104" s="100">
        <v>0.45</v>
      </c>
      <c r="C104" s="100">
        <v>0.74</v>
      </c>
      <c r="D104" s="134"/>
      <c r="E104" s="134"/>
      <c r="F104" s="134"/>
      <c r="G104" s="134"/>
      <c r="H104" s="134"/>
      <c r="I104" s="134"/>
      <c r="J104" s="134"/>
      <c r="K104" s="134"/>
      <c r="L104" s="134"/>
      <c r="M104" s="26" t="str">
        <f t="shared" si="24"/>
        <v xml:space="preserve"> </v>
      </c>
      <c r="N104" s="2"/>
      <c r="O104" s="2"/>
      <c r="P104" s="2"/>
      <c r="Q104" s="2"/>
      <c r="R104" s="2"/>
    </row>
    <row r="105" spans="1:18" ht="15" customHeight="1" x14ac:dyDescent="0.35">
      <c r="A105" s="4" t="s">
        <v>27</v>
      </c>
      <c r="B105" s="100">
        <v>0.47</v>
      </c>
      <c r="C105" s="100">
        <v>0.85</v>
      </c>
      <c r="D105" s="134"/>
      <c r="E105" s="134"/>
      <c r="F105" s="134"/>
      <c r="G105" s="134"/>
      <c r="H105" s="134"/>
      <c r="I105" s="134"/>
      <c r="J105" s="134"/>
      <c r="K105" s="134"/>
      <c r="L105" s="134"/>
      <c r="M105" s="26" t="str">
        <f t="shared" si="24"/>
        <v xml:space="preserve"> </v>
      </c>
      <c r="N105" s="2"/>
      <c r="O105" s="2"/>
      <c r="P105" s="2"/>
      <c r="Q105" s="2"/>
      <c r="R105" s="2"/>
    </row>
    <row r="106" spans="1:18" ht="15" customHeight="1" x14ac:dyDescent="0.35">
      <c r="A106" s="4" t="s">
        <v>28</v>
      </c>
      <c r="B106" s="100">
        <v>0.4</v>
      </c>
      <c r="C106" s="100">
        <v>0.68</v>
      </c>
      <c r="D106" s="134"/>
      <c r="E106" s="134"/>
      <c r="F106" s="134"/>
      <c r="G106" s="134"/>
      <c r="H106" s="134"/>
      <c r="I106" s="134"/>
      <c r="J106" s="134"/>
      <c r="K106" s="134"/>
      <c r="L106" s="134"/>
      <c r="M106" s="26" t="str">
        <f t="shared" si="24"/>
        <v xml:space="preserve"> </v>
      </c>
      <c r="N106" s="2"/>
      <c r="O106" s="2"/>
      <c r="P106" s="2"/>
      <c r="Q106" s="2"/>
      <c r="R106" s="2"/>
    </row>
    <row r="107" spans="1:18" ht="15" customHeight="1" x14ac:dyDescent="0.35">
      <c r="A107" s="4" t="s">
        <v>29</v>
      </c>
      <c r="B107" s="100">
        <v>0.5</v>
      </c>
      <c r="C107" s="100">
        <v>0.84</v>
      </c>
      <c r="D107" s="134"/>
      <c r="E107" s="134"/>
      <c r="F107" s="134"/>
      <c r="G107" s="134"/>
      <c r="H107" s="134"/>
      <c r="I107" s="134"/>
      <c r="J107" s="134"/>
      <c r="K107" s="134"/>
      <c r="L107" s="134"/>
      <c r="M107" s="26" t="str">
        <f t="shared" si="24"/>
        <v xml:space="preserve"> </v>
      </c>
      <c r="N107" s="2"/>
      <c r="O107" s="2"/>
      <c r="P107" s="2"/>
      <c r="Q107" s="2"/>
      <c r="R107" s="2"/>
    </row>
    <row r="108" spans="1:18" ht="15" customHeight="1" x14ac:dyDescent="0.35">
      <c r="A108" s="4" t="s">
        <v>30</v>
      </c>
      <c r="B108" s="101">
        <v>0.38</v>
      </c>
      <c r="C108" s="100">
        <v>0.73</v>
      </c>
      <c r="D108" s="134"/>
      <c r="E108" s="134"/>
      <c r="F108" s="134"/>
      <c r="G108" s="134"/>
      <c r="H108" s="134"/>
      <c r="I108" s="134"/>
      <c r="J108" s="134"/>
      <c r="K108" s="134"/>
      <c r="L108" s="134"/>
      <c r="M108" s="26" t="str">
        <f t="shared" si="24"/>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24"/>
        <v xml:space="preserve"> </v>
      </c>
      <c r="N109" s="2"/>
      <c r="O109" s="2"/>
      <c r="P109" s="2"/>
      <c r="Q109" s="2"/>
      <c r="R109" s="2"/>
    </row>
    <row r="110" spans="1:18" ht="15" customHeight="1" x14ac:dyDescent="0.35">
      <c r="A110" s="149"/>
      <c r="B110" s="103" t="s">
        <v>50</v>
      </c>
      <c r="C110" s="103" t="s">
        <v>51</v>
      </c>
      <c r="D110" s="147"/>
      <c r="E110" s="134"/>
      <c r="F110" s="134"/>
      <c r="G110" s="134"/>
      <c r="H110" s="134"/>
      <c r="I110" s="134"/>
      <c r="J110" s="134"/>
      <c r="K110" s="134"/>
      <c r="L110" s="134"/>
      <c r="M110" s="26" t="str">
        <f t="shared" si="24"/>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24"/>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32" si="25">IF(L121&gt;D8,"WARNING:Total acres treated exceed total acres for this land use"," ")</f>
        <v xml:space="preserve"> </v>
      </c>
      <c r="N121" s="2"/>
      <c r="O121" s="2"/>
      <c r="P121" s="2"/>
      <c r="Q121" s="2"/>
      <c r="R121" s="2"/>
    </row>
    <row r="122" spans="1:18"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5"/>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si="25"/>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25"/>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25"/>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25"/>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25"/>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25"/>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25"/>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25"/>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25"/>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25"/>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A47:L47"/>
    <mergeCell ref="A48:A49"/>
    <mergeCell ref="B4:L4"/>
    <mergeCell ref="A5:L5"/>
    <mergeCell ref="A6:A7"/>
    <mergeCell ref="A26:L26"/>
    <mergeCell ref="A27:A28"/>
    <mergeCell ref="I27:J27"/>
    <mergeCell ref="I6:I7"/>
    <mergeCell ref="J6:J7"/>
    <mergeCell ref="K6:K7"/>
    <mergeCell ref="L6:L7"/>
    <mergeCell ref="K27:K28"/>
    <mergeCell ref="L27:L28"/>
    <mergeCell ref="B48:L48"/>
    <mergeCell ref="A1:L1"/>
    <mergeCell ref="A2:E2"/>
    <mergeCell ref="F2:L2"/>
    <mergeCell ref="A3:E3"/>
    <mergeCell ref="F3:L3"/>
    <mergeCell ref="L121:L124"/>
    <mergeCell ref="L125:L132"/>
    <mergeCell ref="D98:L108"/>
    <mergeCell ref="E109:L120"/>
    <mergeCell ref="A121:K121"/>
    <mergeCell ref="A109:A110"/>
    <mergeCell ref="B109:C109"/>
    <mergeCell ref="D109:D110"/>
    <mergeCell ref="A72:L72"/>
    <mergeCell ref="A73:A74"/>
    <mergeCell ref="B73:L73"/>
    <mergeCell ref="A98:A99"/>
    <mergeCell ref="A97:L97"/>
  </mergeCells>
  <dataValidations count="24">
    <dataValidation type="decimal" operator="lessThanOrEqual" allowBlank="1" showInputMessage="1" showErrorMessage="1" error="Area treated by BMP cannot exceed the area for this land use" sqref="L121 B122:J122 K121:K128 A121:J121 A125:J128 A122:A124 B124:C124" xr:uid="{00000000-0002-0000-0300-000000000000}">
      <formula1>$F54</formula1>
    </dataValidation>
    <dataValidation type="decimal" operator="lessThanOrEqual" allowBlank="1" showInputMessage="1" showErrorMessage="1" error="Area treated by BMP cannot exceed the area for this land use" sqref="C86:K90 B50:K65" xr:uid="{00000000-0002-0000-0300-000001000000}">
      <formula1>$D8</formula1>
    </dataValidation>
    <dataValidation type="decimal" operator="lessThanOrEqual" allowBlank="1" showInputMessage="1" showErrorMessage="1" error="Area treated by BMP cannot exceed the area for this land use" sqref="A129:K132" xr:uid="{00000000-0002-0000-0300-000002000000}">
      <formula1>$F66</formula1>
    </dataValidation>
    <dataValidation type="decimal" operator="lessThanOrEqual" allowBlank="1" showInputMessage="1" showErrorMessage="1" error="Area treated by BMP cannot exceed the area for this land use" sqref="L125 B98:C99" xr:uid="{00000000-0002-0000-0300-000003000000}">
      <formula1>$D6</formula1>
    </dataValidation>
    <dataValidation type="decimal" operator="lessThanOrEqual" allowBlank="1" showInputMessage="1" showErrorMessage="1" error="Area treated by BMP cannot exceed the area for this land use" sqref="M18:M24" xr:uid="{00000000-0002-0000-0300-000004000000}">
      <formula1>$D1048573</formula1>
    </dataValidation>
    <dataValidation allowBlank="1" showInputMessage="1" sqref="B29:F44 B17:C17 B8:C14 F8:F14 F17" xr:uid="{00000000-0002-0000-0300-000005000000}"/>
    <dataValidation type="decimal" operator="lessThanOrEqual" allowBlank="1" showInputMessage="1" showErrorMessage="1" error="Area treated by BMP cannot exceed the area for this land use" sqref="D75:K85 B75:B90" xr:uid="{00000000-0002-0000-0300-000006000000}">
      <formula1>$D8</formula1>
    </dataValidation>
    <dataValidation type="decimal" operator="lessThanOrEqual" allowBlank="1" showInputMessage="1" showErrorMessage="1" error="Area treated by BMP cannot exceed the area for this land use" sqref="C75" xr:uid="{00000000-0002-0000-0300-000007000000}">
      <formula1>$D$8</formula1>
    </dataValidation>
    <dataValidation type="decimal" operator="lessThanOrEqual" allowBlank="1" showInputMessage="1" showErrorMessage="1" error="Area treated by BMP cannot exceed the area for this land use" sqref="C76" xr:uid="{00000000-0002-0000-0300-000008000000}">
      <formula1>$D$9</formula1>
    </dataValidation>
    <dataValidation type="decimal" operator="lessThanOrEqual" allowBlank="1" showInputMessage="1" showErrorMessage="1" error="Area treated by BMP cannot exceed the area for this land use" sqref="C77" xr:uid="{00000000-0002-0000-0300-000009000000}">
      <formula1>$D$10</formula1>
    </dataValidation>
    <dataValidation type="decimal" operator="lessThanOrEqual" allowBlank="1" showInputMessage="1" showErrorMessage="1" error="Area treated by BMP cannot exceed the area for this land use" sqref="C78" xr:uid="{00000000-0002-0000-0300-00000A000000}">
      <formula1>$D$11</formula1>
    </dataValidation>
    <dataValidation type="decimal" operator="lessThanOrEqual" allowBlank="1" showInputMessage="1" showErrorMessage="1" error="Area treated by BMP cannot exceed the area for this land use" sqref="C79" xr:uid="{00000000-0002-0000-0300-00000B000000}">
      <formula1>$D$12</formula1>
    </dataValidation>
    <dataValidation type="decimal" operator="lessThanOrEqual" allowBlank="1" showInputMessage="1" showErrorMessage="1" error="Area treated by BMP cannot exceed the area for this land use" sqref="C80" xr:uid="{00000000-0002-0000-0300-00000C000000}">
      <formula1>$D$13</formula1>
    </dataValidation>
    <dataValidation type="decimal" operator="lessThanOrEqual" allowBlank="1" showInputMessage="1" showErrorMessage="1" error="Area treated by BMP cannot exceed the area for this land use" sqref="C81" xr:uid="{00000000-0002-0000-0300-00000D000000}">
      <formula1>$D$14</formula1>
    </dataValidation>
    <dataValidation type="decimal" operator="lessThanOrEqual" allowBlank="1" showInputMessage="1" showErrorMessage="1" error="Area treated by BMP cannot exceed the area for this land use" sqref="C82" xr:uid="{00000000-0002-0000-0300-00000E000000}">
      <formula1>$D$15</formula1>
    </dataValidation>
    <dataValidation type="decimal" operator="lessThanOrEqual" allowBlank="1" showInputMessage="1" showErrorMessage="1" error="Area treated by BMP cannot exceed the area for this land use" sqref="C83" xr:uid="{00000000-0002-0000-0300-00000F000000}">
      <formula1>$D$16</formula1>
    </dataValidation>
    <dataValidation type="decimal" operator="lessThanOrEqual" allowBlank="1" showInputMessage="1" showErrorMessage="1" error="Area treated by BMP cannot exceed the area for this land use" sqref="C84" xr:uid="{00000000-0002-0000-0300-000010000000}">
      <formula1>$D$17</formula1>
    </dataValidation>
    <dataValidation type="decimal" operator="lessThanOrEqual" allowBlank="1" showInputMessage="1" showErrorMessage="1" error="Area treated by BMP cannot exceed the area for this land use" sqref="C85" xr:uid="{00000000-0002-0000-0300-000011000000}">
      <formula1>$D$18</formula1>
    </dataValidation>
    <dataValidation type="decimal" operator="greaterThan" allowBlank="1" showInputMessage="1" showErrorMessage="1" error="Must be &gt; 0. If this land use does not exist, enter a very small value (e.g. 0.000001 or less)" sqref="D8:D23" xr:uid="{00000000-0002-0000-0300-000012000000}">
      <formula1>0</formula1>
    </dataValidation>
    <dataValidation errorStyle="warning" allowBlank="1" showInputMessage="1" showErrorMessage="1" error="EMC has been changed" sqref="I8:K17 L29:L44" xr:uid="{00000000-0002-0000-0300-000013000000}"/>
    <dataValidation type="decimal" operator="lessThanOrEqual" allowBlank="1" showInputMessage="1" showErrorMessage="1" error="Must be less than or equal to 1" prompt="Must be less than or equal to 1" sqref="C66:E66 K66 D68:K68 D93:K93 C91" xr:uid="{00000000-0002-0000-0300-000014000000}">
      <formula1>1</formula1>
    </dataValidation>
    <dataValidation type="decimal" operator="lessThanOrEqual" allowBlank="1" showInputMessage="1" showErrorMessage="1" error="Must be 1 or less" prompt="Must be 1 or less" sqref="I67:J67 I92:J92" xr:uid="{00000000-0002-0000-0300-000015000000}">
      <formula1>1</formula1>
    </dataValidation>
    <dataValidation type="decimal" operator="lessThanOrEqual" allowBlank="1" showInputMessage="1" showErrorMessage="1" error="Value must be less than 1" prompt="Value must be less than 1" sqref="B68 B93" xr:uid="{00000000-0002-0000-0300-000016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300-000017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00000000-0004-0000-0300-000001000000}"/>
    <hyperlink ref="A5:L5" r:id="rId3" location="Section_1:_Calculation_of_unadjusted_total_loads" display="SECTION 1: UNADJUSTED TOTAL LOAD " xr:uid="{00000000-0004-0000-0300-000002000000}"/>
    <hyperlink ref="E27" r:id="rId4" display="Annual Rainfall" xr:uid="{00000000-0004-0000-0300-000003000000}"/>
    <hyperlink ref="A26:L26" r:id="rId5" location="Section_2:_Calculation_of_adjusted_total_loads" display="SECTION 2: ADJUSTED TOTAL LOAD" xr:uid="{00000000-0004-0000-0300-000004000000}"/>
    <hyperlink ref="A47:L47" r:id="rId6" location="Section_3:_Calculations_for_phosphorus_load_reductions_associated_with_BMP_implementation" display="SECTION 3: PHOSPHORUS LOAD REDUCTIONS ASSOCIATED WITH BMP IMPLEMENTATION" xr:uid="{00000000-0004-0000-0300-000005000000}"/>
    <hyperlink ref="A72:L72" r:id="rId7" location="Section_4:_Calculations_for_TSS_load_reductions_associated_with_BMP_implementation" display="TSS LOAD REDUCTIONS ASSOCIATED WITH BMP IMPLEMENTATION" xr:uid="{00000000-0004-0000-0300-000006000000}"/>
    <hyperlink ref="A97:L97" r:id="rId8" location="Section_5:_Default_values_for_BMP_and_land_use_inputs" display="SECTION 5: BMP AND LAND USE INPUT VALUES" xr:uid="{00000000-0004-0000-0300-000007000000}"/>
    <hyperlink ref="A127" r:id="rId9" xr:uid="{00000000-0004-0000-0300-000008000000}"/>
    <hyperlink ref="A128" r:id="rId10" xr:uid="{00000000-0004-0000-0300-000009000000}"/>
    <hyperlink ref="A126" r:id="rId11" xr:uid="{00000000-0004-0000-0300-00000A000000}"/>
    <hyperlink ref="B122" r:id="rId12" xr:uid="{00000000-0004-0000-0300-00000B000000}"/>
    <hyperlink ref="F122" r:id="rId13" xr:uid="{00000000-0004-0000-0300-00000C000000}"/>
    <hyperlink ref="E122" r:id="rId14" xr:uid="{00000000-0004-0000-0300-00000D000000}"/>
    <hyperlink ref="G122" r:id="rId15" xr:uid="{00000000-0004-0000-0300-00000E000000}"/>
    <hyperlink ref="H122" r:id="rId16" xr:uid="{00000000-0004-0000-0300-00000F000000}"/>
    <hyperlink ref="I122" r:id="rId17" xr:uid="{00000000-0004-0000-0300-000010000000}"/>
    <hyperlink ref="J122" r:id="rId18" xr:uid="{00000000-0004-0000-0300-000011000000}"/>
    <hyperlink ref="A100" r:id="rId19" xr:uid="{00000000-0004-0000-0300-000012000000}"/>
    <hyperlink ref="A104" r:id="rId20" xr:uid="{00000000-0004-0000-0300-000013000000}"/>
    <hyperlink ref="A103" r:id="rId21" xr:uid="{00000000-0004-0000-0300-000014000000}"/>
    <hyperlink ref="A105" r:id="rId22" xr:uid="{00000000-0004-0000-0300-000015000000}"/>
    <hyperlink ref="A106" r:id="rId23" xr:uid="{00000000-0004-0000-0300-000016000000}"/>
    <hyperlink ref="A107" r:id="rId24" xr:uid="{00000000-0004-0000-0300-000017000000}"/>
    <hyperlink ref="A108" r:id="rId25" xr:uid="{00000000-0004-0000-0300-000018000000}"/>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94"/>
  <sheetViews>
    <sheetView workbookViewId="0">
      <selection activeCell="A2" sqref="A2:E2"/>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2.1796875" style="40" customWidth="1"/>
    <col min="6" max="6" width="11.453125" style="40" bestFit="1" customWidth="1"/>
    <col min="7" max="7" width="11.26953125" style="40" customWidth="1"/>
    <col min="8" max="8" width="10.453125" style="40" bestFit="1" customWidth="1"/>
    <col min="9" max="9" width="12.1796875" style="40" customWidth="1"/>
    <col min="10" max="10" width="12" style="40" customWidth="1"/>
    <col min="11" max="11" width="11.453125" style="40" customWidth="1"/>
    <col min="12" max="12" width="34.453125"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c r="G2" s="157"/>
      <c r="H2" s="157"/>
      <c r="I2" s="157"/>
      <c r="J2" s="157"/>
      <c r="K2" s="157"/>
      <c r="L2" s="157"/>
    </row>
    <row r="3" spans="1:18" ht="26.25" customHeight="1" x14ac:dyDescent="0.35">
      <c r="A3" s="158" t="s">
        <v>64</v>
      </c>
      <c r="B3" s="158"/>
      <c r="C3" s="158"/>
      <c r="D3" s="158"/>
      <c r="E3" s="158"/>
      <c r="F3" s="155">
        <v>4</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ht="30" customHeigh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8" s="10" customFormat="1"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8" s="10" customFormat="1"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8" s="10" customFormat="1"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s="10" customFormat="1" ht="15" customHeight="1"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c r="M18" s="9"/>
      <c r="N18" s="2"/>
      <c r="O18" s="2"/>
      <c r="P18" s="2"/>
      <c r="Q18" s="2"/>
    </row>
    <row r="19" spans="1:18" x14ac:dyDescent="0.35">
      <c r="A19" s="11" t="s">
        <v>19</v>
      </c>
      <c r="B19" s="12"/>
      <c r="C19" s="123"/>
      <c r="D19" s="8">
        <v>1.0000000000000001E-9</v>
      </c>
      <c r="E19" s="9">
        <v>30.65</v>
      </c>
      <c r="F19" s="14"/>
      <c r="G19" s="18">
        <f t="shared" si="0"/>
        <v>0</v>
      </c>
      <c r="H19" s="19">
        <f t="shared" si="1"/>
        <v>0</v>
      </c>
      <c r="I19" s="94"/>
      <c r="J19" s="94"/>
      <c r="K19" s="94"/>
      <c r="L19" s="94"/>
      <c r="M19" s="9"/>
      <c r="N19" s="2"/>
      <c r="O19" s="2"/>
      <c r="P19" s="2"/>
      <c r="Q19" s="2"/>
    </row>
    <row r="20" spans="1:18" x14ac:dyDescent="0.35">
      <c r="A20" s="11" t="s">
        <v>19</v>
      </c>
      <c r="B20" s="12"/>
      <c r="C20" s="123"/>
      <c r="D20" s="8">
        <v>1.0000000000000001E-9</v>
      </c>
      <c r="E20" s="9">
        <v>30.65</v>
      </c>
      <c r="F20" s="14"/>
      <c r="G20" s="18">
        <f t="shared" si="0"/>
        <v>0</v>
      </c>
      <c r="H20" s="19">
        <f t="shared" si="1"/>
        <v>0</v>
      </c>
      <c r="I20" s="94"/>
      <c r="J20" s="94"/>
      <c r="K20" s="94"/>
      <c r="L20" s="94"/>
      <c r="M20" s="9"/>
      <c r="N20" s="2"/>
      <c r="O20" s="2"/>
      <c r="P20" s="2"/>
      <c r="Q20" s="2"/>
    </row>
    <row r="21" spans="1:18" x14ac:dyDescent="0.35">
      <c r="A21" s="11" t="s">
        <v>19</v>
      </c>
      <c r="B21" s="12"/>
      <c r="C21" s="13"/>
      <c r="D21" s="8">
        <v>1.0000000000000001E-9</v>
      </c>
      <c r="E21" s="13">
        <v>30.65</v>
      </c>
      <c r="F21" s="14"/>
      <c r="G21" s="18">
        <f t="shared" si="0"/>
        <v>0</v>
      </c>
      <c r="H21" s="19">
        <f t="shared" si="1"/>
        <v>0</v>
      </c>
      <c r="I21" s="94"/>
      <c r="J21" s="94"/>
      <c r="K21" s="94"/>
      <c r="L21" s="94"/>
      <c r="M21" s="9"/>
      <c r="N21" s="2"/>
      <c r="O21" s="2"/>
      <c r="P21" s="2"/>
      <c r="Q21" s="2"/>
    </row>
    <row r="22" spans="1:18" x14ac:dyDescent="0.35">
      <c r="A22" s="11" t="s">
        <v>19</v>
      </c>
      <c r="B22" s="12"/>
      <c r="C22" s="13"/>
      <c r="D22" s="8">
        <v>1.0000000000000001E-9</v>
      </c>
      <c r="E22" s="13">
        <v>30.65</v>
      </c>
      <c r="F22" s="14"/>
      <c r="G22" s="18">
        <f t="shared" si="0"/>
        <v>0</v>
      </c>
      <c r="H22" s="19">
        <f t="shared" si="1"/>
        <v>0</v>
      </c>
      <c r="I22" s="94"/>
      <c r="J22" s="94"/>
      <c r="K22" s="94"/>
      <c r="L22" s="94"/>
      <c r="M22" s="9"/>
      <c r="N22" s="2"/>
      <c r="O22" s="2"/>
      <c r="P22" s="2"/>
      <c r="Q22" s="2"/>
    </row>
    <row r="23" spans="1:18" x14ac:dyDescent="0.35">
      <c r="A23" s="11" t="s">
        <v>19</v>
      </c>
      <c r="B23" s="12"/>
      <c r="C23" s="13"/>
      <c r="D23" s="8">
        <v>1.0000000000000001E-9</v>
      </c>
      <c r="E23" s="13">
        <v>30.65</v>
      </c>
      <c r="F23" s="14"/>
      <c r="G23" s="18">
        <f t="shared" si="0"/>
        <v>0</v>
      </c>
      <c r="H23" s="19">
        <f t="shared" si="1"/>
        <v>0</v>
      </c>
      <c r="I23" s="94"/>
      <c r="J23" s="94"/>
      <c r="K23" s="94"/>
      <c r="L23" s="94"/>
      <c r="M23" s="9"/>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c r="M24" s="9"/>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45"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c r="M29" s="2"/>
      <c r="N29" s="2"/>
      <c r="O29" s="2"/>
      <c r="P29" s="2"/>
      <c r="Q29" s="2"/>
      <c r="R29" s="2"/>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c r="M30" s="2"/>
      <c r="N30" s="2"/>
      <c r="O30" s="2"/>
      <c r="P30" s="2"/>
      <c r="Q30" s="2"/>
      <c r="R30" s="2"/>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c r="M31" s="2"/>
      <c r="N31" s="2"/>
      <c r="O31" s="2"/>
      <c r="P31" s="2"/>
      <c r="Q31" s="2"/>
      <c r="R31" s="2"/>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c r="M32" s="2"/>
      <c r="N32" s="2"/>
      <c r="O32" s="2"/>
      <c r="P32" s="2"/>
      <c r="Q32" s="2"/>
      <c r="R32" s="2"/>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c r="M33" s="2"/>
      <c r="N33" s="2"/>
      <c r="O33" s="2"/>
      <c r="P33" s="2"/>
      <c r="Q33" s="2"/>
      <c r="R33" s="2"/>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c r="M34" s="2"/>
      <c r="N34" s="2"/>
      <c r="O34" s="2"/>
      <c r="P34" s="2"/>
      <c r="Q34" s="2"/>
      <c r="R34" s="2"/>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c r="M35" s="2"/>
      <c r="N35" s="2"/>
      <c r="O35" s="2"/>
      <c r="P35" s="2"/>
      <c r="Q35" s="2"/>
      <c r="R35" s="2"/>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c r="M36" s="2"/>
      <c r="N36" s="2"/>
      <c r="O36" s="2"/>
      <c r="P36" s="2"/>
      <c r="Q36" s="2"/>
      <c r="R36" s="2"/>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c r="M37" s="2"/>
      <c r="N37" s="2"/>
      <c r="O37" s="2"/>
      <c r="P37" s="2"/>
      <c r="Q37" s="2"/>
      <c r="R37" s="2"/>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c r="M38" s="2"/>
      <c r="N38" s="2"/>
      <c r="O38" s="2"/>
      <c r="P38" s="2"/>
      <c r="Q38" s="2"/>
      <c r="R38" s="2"/>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c r="M39" s="2"/>
      <c r="N39" s="2"/>
      <c r="O39" s="2"/>
      <c r="P39" s="2"/>
      <c r="Q39" s="2"/>
      <c r="R39" s="2"/>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c r="M40" s="2"/>
      <c r="N40" s="2"/>
      <c r="O40" s="2"/>
      <c r="P40" s="2"/>
      <c r="Q40" s="2"/>
      <c r="R40" s="2"/>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c r="M41" s="2"/>
      <c r="N41" s="2"/>
      <c r="O41" s="2"/>
      <c r="P41" s="2"/>
      <c r="Q41" s="2"/>
      <c r="R41" s="2"/>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c r="M42" s="2"/>
      <c r="N42" s="2"/>
      <c r="O42" s="2"/>
      <c r="P42" s="2"/>
      <c r="Q42" s="2"/>
      <c r="R42" s="2"/>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c r="M43" s="2"/>
      <c r="N43" s="2"/>
      <c r="O43" s="2"/>
      <c r="P43" s="2"/>
      <c r="Q43" s="2"/>
      <c r="R43" s="2"/>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c r="M44" s="2"/>
      <c r="N44" s="2"/>
      <c r="O44" s="2"/>
      <c r="P44" s="2"/>
      <c r="Q44" s="2"/>
      <c r="R44" s="2"/>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16">IF(L50&gt;D8,"WARNING:Total acres treated exceed total acres for this land use"," ")</f>
        <v>WARNING:Total acres treated exceed total acres for this land use</v>
      </c>
      <c r="N50" s="2"/>
      <c r="O50" s="2"/>
      <c r="P50" s="2"/>
      <c r="Q50" s="2"/>
      <c r="R50" s="2"/>
    </row>
    <row r="51" spans="1:18" x14ac:dyDescent="0.35">
      <c r="A51" s="106" t="str">
        <f t="shared" ref="A51:A65" si="17">A9</f>
        <v>Industrial</v>
      </c>
      <c r="B51" s="9"/>
      <c r="C51" s="9"/>
      <c r="D51" s="9"/>
      <c r="E51" s="9"/>
      <c r="F51" s="9"/>
      <c r="G51" s="9"/>
      <c r="H51" s="9"/>
      <c r="I51" s="9"/>
      <c r="J51" s="9"/>
      <c r="K51" s="9"/>
      <c r="L51" s="25" t="str">
        <f>IF(SUM(B51:K51)&gt;$D$9,"BMP acreage exceeds land use acreage"," ")</f>
        <v xml:space="preserve"> </v>
      </c>
      <c r="M51" s="26" t="str">
        <f t="shared" si="16"/>
        <v>WARNING:Total acres treated exceed total acres for this land use</v>
      </c>
      <c r="N51" s="26"/>
      <c r="O51" s="2"/>
      <c r="P51" s="2"/>
      <c r="Q51" s="2"/>
      <c r="R51" s="2"/>
    </row>
    <row r="52" spans="1:18" x14ac:dyDescent="0.35">
      <c r="A52" s="106" t="str">
        <f t="shared" si="17"/>
        <v>Institutional</v>
      </c>
      <c r="B52" s="9"/>
      <c r="C52" s="9"/>
      <c r="D52" s="9"/>
      <c r="E52" s="9"/>
      <c r="F52" s="9"/>
      <c r="G52" s="9"/>
      <c r="H52" s="9"/>
      <c r="I52" s="9"/>
      <c r="J52" s="9"/>
      <c r="K52" s="9"/>
      <c r="L52" s="25" t="str">
        <f>IF(SUM(B52:K52)&gt;$D$10,"BMP acreage exceeds land use acreage"," ")</f>
        <v xml:space="preserve"> </v>
      </c>
      <c r="M52" s="26" t="str">
        <f t="shared" si="16"/>
        <v>WARNING:Total acres treated exceed total acres for this land use</v>
      </c>
      <c r="N52" s="2"/>
      <c r="O52" s="2"/>
      <c r="P52" s="2"/>
      <c r="Q52" s="2"/>
      <c r="R52" s="2"/>
    </row>
    <row r="53" spans="1:18" x14ac:dyDescent="0.35">
      <c r="A53" s="106" t="str">
        <f t="shared" si="17"/>
        <v>Multi-use</v>
      </c>
      <c r="B53" s="9"/>
      <c r="C53" s="9"/>
      <c r="D53" s="9"/>
      <c r="E53" s="9"/>
      <c r="F53" s="9"/>
      <c r="G53" s="9"/>
      <c r="H53" s="9"/>
      <c r="I53" s="9"/>
      <c r="J53" s="9"/>
      <c r="K53" s="9"/>
      <c r="L53" s="25" t="str">
        <f>IF(SUM(B53:K53)&gt;$D$11,"BMP acreage exceeds land use acreage"," ")</f>
        <v xml:space="preserve"> </v>
      </c>
      <c r="M53" s="26" t="str">
        <f t="shared" si="16"/>
        <v>WARNING:Total acres treated exceed total acres for this land use</v>
      </c>
      <c r="N53" s="2"/>
      <c r="O53" s="2"/>
      <c r="P53" s="2"/>
      <c r="Q53" s="2"/>
      <c r="R53" s="2"/>
    </row>
    <row r="54" spans="1:18" x14ac:dyDescent="0.35">
      <c r="A54" s="106" t="str">
        <f t="shared" si="17"/>
        <v>Municipal</v>
      </c>
      <c r="B54" s="9"/>
      <c r="C54" s="9"/>
      <c r="D54" s="9"/>
      <c r="E54" s="9"/>
      <c r="F54" s="9"/>
      <c r="G54" s="9"/>
      <c r="H54" s="9"/>
      <c r="I54" s="9"/>
      <c r="J54" s="9"/>
      <c r="K54" s="9"/>
      <c r="L54" s="25" t="str">
        <f>IF(SUM(B54:K54)&gt;$D$12,"BMP acreage exceeds land use acreage"," ")</f>
        <v xml:space="preserve"> </v>
      </c>
      <c r="M54" s="26" t="str">
        <f t="shared" si="16"/>
        <v>WARNING:Total acres treated exceed total acres for this land use</v>
      </c>
      <c r="N54" s="2"/>
      <c r="O54" s="2"/>
      <c r="P54" s="2"/>
      <c r="Q54" s="2"/>
      <c r="R54" s="2"/>
    </row>
    <row r="55" spans="1:18" x14ac:dyDescent="0.35">
      <c r="A55" s="106" t="str">
        <f t="shared" si="17"/>
        <v>Open space</v>
      </c>
      <c r="B55" s="9"/>
      <c r="C55" s="9"/>
      <c r="D55" s="9"/>
      <c r="E55" s="9"/>
      <c r="F55" s="9"/>
      <c r="G55" s="9"/>
      <c r="H55" s="9"/>
      <c r="I55" s="9"/>
      <c r="J55" s="9"/>
      <c r="K55" s="9"/>
      <c r="L55" s="25" t="str">
        <f>IF(SUM(B55:K55)&gt;$D$13,"BMP acreage exceeds land use acreage"," ")</f>
        <v xml:space="preserve"> </v>
      </c>
      <c r="M55" s="26" t="str">
        <f t="shared" si="16"/>
        <v>WARNING:Total acres treated exceed total acres for this land use</v>
      </c>
      <c r="N55" s="2"/>
      <c r="O55" s="2"/>
      <c r="P55" s="2"/>
      <c r="Q55" s="2"/>
      <c r="R55" s="2"/>
    </row>
    <row r="56" spans="1:18" x14ac:dyDescent="0.35">
      <c r="A56" s="106" t="str">
        <f t="shared" si="17"/>
        <v>Residential</v>
      </c>
      <c r="B56" s="9"/>
      <c r="C56" s="9"/>
      <c r="D56" s="9"/>
      <c r="E56" s="9"/>
      <c r="F56" s="9"/>
      <c r="G56" s="9"/>
      <c r="H56" s="9"/>
      <c r="I56" s="9"/>
      <c r="J56" s="9"/>
      <c r="K56" s="9"/>
      <c r="L56" s="25" t="str">
        <f>IF(SUM(B56:K56)&gt;$D$14,"BMP acreage exceeds land use acreage"," ")</f>
        <v xml:space="preserve"> </v>
      </c>
      <c r="M56" s="26" t="str">
        <f t="shared" si="16"/>
        <v>WARNING:Total acres treated exceed total acres for this land use</v>
      </c>
      <c r="N56" s="2"/>
      <c r="O56" s="2"/>
      <c r="P56" s="2"/>
      <c r="Q56" s="2"/>
      <c r="R56" s="2"/>
    </row>
    <row r="57" spans="1:18" x14ac:dyDescent="0.35">
      <c r="A57" s="106" t="str">
        <f t="shared" si="17"/>
        <v>Park</v>
      </c>
      <c r="B57" s="9"/>
      <c r="C57" s="9"/>
      <c r="D57" s="9"/>
      <c r="E57" s="9"/>
      <c r="F57" s="9"/>
      <c r="G57" s="9"/>
      <c r="H57" s="9"/>
      <c r="I57" s="9"/>
      <c r="J57" s="9"/>
      <c r="K57" s="9"/>
      <c r="L57" s="25" t="str">
        <f>IF(SUM(B57:K57)&gt;$D$15,"BMP acreage exceeds land use acreage"," ")</f>
        <v xml:space="preserve"> </v>
      </c>
      <c r="M57" s="26" t="str">
        <f t="shared" si="16"/>
        <v>WARNING:Total acres treated exceed total acres for this land use</v>
      </c>
      <c r="N57" s="2"/>
      <c r="O57" s="2"/>
      <c r="P57" s="2"/>
      <c r="Q57" s="2"/>
      <c r="R57" s="2"/>
    </row>
    <row r="58" spans="1:18" x14ac:dyDescent="0.35">
      <c r="A58" s="106" t="str">
        <f t="shared" si="17"/>
        <v>Agriculture</v>
      </c>
      <c r="B58" s="9"/>
      <c r="C58" s="9"/>
      <c r="D58" s="9"/>
      <c r="E58" s="9"/>
      <c r="F58" s="9"/>
      <c r="G58" s="9"/>
      <c r="H58" s="9"/>
      <c r="I58" s="9"/>
      <c r="J58" s="9"/>
      <c r="K58" s="9"/>
      <c r="L58" s="25" t="str">
        <f>IF(SUM(B58:K58)&gt;$D$16,"BMP acreage exceeds land use acreage"," ")</f>
        <v xml:space="preserve"> </v>
      </c>
      <c r="M58" s="26" t="str">
        <f t="shared" si="16"/>
        <v>WARNING:Total acres treated exceed total acres for this land use</v>
      </c>
      <c r="N58" s="2"/>
      <c r="O58" s="2"/>
      <c r="P58" s="2"/>
      <c r="Q58" s="2"/>
      <c r="R58" s="2"/>
    </row>
    <row r="59" spans="1:18" x14ac:dyDescent="0.35">
      <c r="A59" s="106" t="str">
        <f t="shared" si="17"/>
        <v>Transportation</v>
      </c>
      <c r="B59" s="9"/>
      <c r="C59" s="9"/>
      <c r="D59" s="9"/>
      <c r="E59" s="9"/>
      <c r="F59" s="9"/>
      <c r="G59" s="9"/>
      <c r="H59" s="9"/>
      <c r="I59" s="9"/>
      <c r="J59" s="9"/>
      <c r="K59" s="9"/>
      <c r="L59" s="25" t="str">
        <f>IF(SUM(B59:K59)&gt;$D$17,"BMP acreage exceeds land use acreage"," ")</f>
        <v xml:space="preserve"> </v>
      </c>
      <c r="M59" s="26" t="str">
        <f t="shared" si="16"/>
        <v>WARNING:Total acres treated exceed total acres for this land use</v>
      </c>
      <c r="N59" s="2"/>
      <c r="O59" s="2"/>
      <c r="P59" s="2"/>
      <c r="Q59" s="2"/>
      <c r="R59" s="2"/>
    </row>
    <row r="60" spans="1:18" x14ac:dyDescent="0.35">
      <c r="A60" s="106" t="str">
        <f t="shared" si="17"/>
        <v>Water</v>
      </c>
      <c r="B60" s="9"/>
      <c r="C60" s="9"/>
      <c r="D60" s="9"/>
      <c r="E60" s="9"/>
      <c r="F60" s="9"/>
      <c r="G60" s="9"/>
      <c r="H60" s="9"/>
      <c r="I60" s="9"/>
      <c r="J60" s="9"/>
      <c r="K60" s="9"/>
      <c r="L60" s="25" t="str">
        <f>IF(SUM(B60:K60)&gt;$D$18,"BMP acreage exceeds land use acreage"," ")</f>
        <v xml:space="preserve"> </v>
      </c>
      <c r="M60" s="26" t="str">
        <f t="shared" si="16"/>
        <v>WARNING:Total acres treated exceed total acres for this land use</v>
      </c>
      <c r="N60" s="2"/>
      <c r="O60" s="2"/>
      <c r="P60" s="2"/>
      <c r="Q60" s="2"/>
      <c r="R60" s="2"/>
    </row>
    <row r="61" spans="1:18" x14ac:dyDescent="0.35">
      <c r="A61" s="106" t="str">
        <f t="shared" si="17"/>
        <v>User specified</v>
      </c>
      <c r="B61" s="9"/>
      <c r="C61" s="9"/>
      <c r="D61" s="9"/>
      <c r="E61" s="9"/>
      <c r="F61" s="9"/>
      <c r="G61" s="9"/>
      <c r="H61" s="9"/>
      <c r="I61" s="9"/>
      <c r="J61" s="9"/>
      <c r="K61" s="9"/>
      <c r="L61" s="25" t="str">
        <f>IF(SUM(B61:K61)&gt;$D$19,"BMP acreage exceeds land use acreage"," ")</f>
        <v xml:space="preserve"> </v>
      </c>
      <c r="M61" s="26" t="str">
        <f t="shared" si="16"/>
        <v>WARNING:Total acres treated exceed total acres for this land use</v>
      </c>
      <c r="N61" s="2"/>
      <c r="O61" s="2"/>
      <c r="P61" s="2"/>
      <c r="Q61" s="2"/>
      <c r="R61" s="2"/>
    </row>
    <row r="62" spans="1:18" x14ac:dyDescent="0.35">
      <c r="A62" s="106" t="str">
        <f t="shared" si="17"/>
        <v>User specified</v>
      </c>
      <c r="B62" s="9"/>
      <c r="C62" s="9"/>
      <c r="D62" s="9"/>
      <c r="E62" s="9"/>
      <c r="F62" s="9"/>
      <c r="G62" s="9"/>
      <c r="H62" s="9"/>
      <c r="I62" s="9"/>
      <c r="J62" s="9"/>
      <c r="K62" s="9"/>
      <c r="L62" s="25"/>
      <c r="M62" s="26"/>
      <c r="N62" s="2"/>
      <c r="O62" s="2"/>
      <c r="P62" s="2"/>
      <c r="Q62" s="2"/>
      <c r="R62" s="2"/>
    </row>
    <row r="63" spans="1:18" x14ac:dyDescent="0.35">
      <c r="A63" s="106" t="str">
        <f t="shared" si="17"/>
        <v>User specified</v>
      </c>
      <c r="B63" s="9"/>
      <c r="C63" s="9"/>
      <c r="D63" s="9"/>
      <c r="E63" s="9"/>
      <c r="F63" s="9"/>
      <c r="G63" s="9"/>
      <c r="H63" s="9"/>
      <c r="I63" s="9"/>
      <c r="J63" s="9"/>
      <c r="K63" s="9"/>
      <c r="L63" s="25"/>
      <c r="M63" s="26"/>
      <c r="N63" s="2"/>
      <c r="O63" s="2"/>
      <c r="P63" s="2"/>
      <c r="Q63" s="2"/>
      <c r="R63" s="2"/>
    </row>
    <row r="64" spans="1:18" x14ac:dyDescent="0.35">
      <c r="A64" s="106" t="str">
        <f t="shared" si="17"/>
        <v>User specified</v>
      </c>
      <c r="B64" s="9"/>
      <c r="C64" s="9"/>
      <c r="D64" s="9"/>
      <c r="E64" s="9"/>
      <c r="F64" s="9"/>
      <c r="G64" s="9"/>
      <c r="H64" s="9"/>
      <c r="I64" s="9"/>
      <c r="J64" s="9"/>
      <c r="K64" s="9"/>
      <c r="L64" s="25"/>
      <c r="M64" s="26"/>
      <c r="N64" s="2"/>
      <c r="O64" s="2"/>
      <c r="P64" s="2"/>
      <c r="Q64" s="2"/>
      <c r="R64" s="2"/>
    </row>
    <row r="65" spans="1:18" x14ac:dyDescent="0.35">
      <c r="A65" s="106" t="str">
        <f t="shared" si="17"/>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8"/>
        <v>0</v>
      </c>
      <c r="E69" s="28">
        <f t="shared" si="18"/>
        <v>0</v>
      </c>
      <c r="F69" s="28">
        <f t="shared" si="18"/>
        <v>0</v>
      </c>
      <c r="G69" s="28">
        <f t="shared" si="18"/>
        <v>0</v>
      </c>
      <c r="H69" s="28">
        <f t="shared" si="18"/>
        <v>0</v>
      </c>
      <c r="I69" s="28">
        <f t="shared" si="18"/>
        <v>0</v>
      </c>
      <c r="J69" s="28">
        <f t="shared" si="18"/>
        <v>0</v>
      </c>
      <c r="K69" s="28">
        <f t="shared" si="18"/>
        <v>0</v>
      </c>
      <c r="L69" s="28">
        <f>SUM(B69:K69)</f>
        <v>0</v>
      </c>
      <c r="M69" s="2"/>
      <c r="N69" s="2"/>
      <c r="O69" s="2"/>
      <c r="P69" s="2"/>
      <c r="Q69" s="2"/>
      <c r="R69" s="2"/>
    </row>
    <row r="70" spans="1:18" x14ac:dyDescent="0.35">
      <c r="A70" s="15" t="s">
        <v>37</v>
      </c>
      <c r="B70" s="29">
        <f>B69/$G$45</f>
        <v>0</v>
      </c>
      <c r="C70" s="29">
        <f t="shared" ref="C70:K70" si="19">C69/$G$45</f>
        <v>0</v>
      </c>
      <c r="D70" s="29">
        <f t="shared" si="19"/>
        <v>0</v>
      </c>
      <c r="E70" s="29">
        <f t="shared" si="19"/>
        <v>0</v>
      </c>
      <c r="F70" s="29">
        <f t="shared" si="19"/>
        <v>0</v>
      </c>
      <c r="G70" s="29">
        <f t="shared" si="19"/>
        <v>0</v>
      </c>
      <c r="H70" s="29">
        <f t="shared" si="19"/>
        <v>0</v>
      </c>
      <c r="I70" s="29">
        <f t="shared" si="19"/>
        <v>0</v>
      </c>
      <c r="J70" s="29">
        <f t="shared" si="19"/>
        <v>0</v>
      </c>
      <c r="K70" s="29">
        <f t="shared" si="19"/>
        <v>0</v>
      </c>
      <c r="L70" s="29">
        <f>L69/$G$45</f>
        <v>0</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c r="M75" s="26" t="str">
        <f t="shared" ref="M75:M86" si="20">IF(L75&gt;D8,"WARNING:Total acres treated exceed total acres for this land use"," ")</f>
        <v>WARNING:Total acres treated exceed total acres for this land use</v>
      </c>
      <c r="N75" s="2"/>
      <c r="O75" s="2"/>
      <c r="P75" s="2"/>
      <c r="Q75" s="2"/>
      <c r="R75" s="2"/>
    </row>
    <row r="76" spans="1:18" x14ac:dyDescent="0.35">
      <c r="A76" s="106" t="str">
        <f t="shared" ref="A76:A90" si="21">A9</f>
        <v>Industrial</v>
      </c>
      <c r="B76" s="9"/>
      <c r="C76" s="9"/>
      <c r="D76" s="9"/>
      <c r="E76" s="9"/>
      <c r="F76" s="9"/>
      <c r="G76" s="9"/>
      <c r="H76" s="9"/>
      <c r="I76" s="9"/>
      <c r="J76" s="9"/>
      <c r="K76" s="9"/>
      <c r="L76" s="25" t="str">
        <f>IF(SUM(B76:K76)&gt;$D$9,"BMP acreage exceeds land use acreage"," ")</f>
        <v xml:space="preserve"> </v>
      </c>
      <c r="M76" s="26" t="str">
        <f t="shared" si="20"/>
        <v>WARNING:Total acres treated exceed total acres for this land use</v>
      </c>
      <c r="N76" s="2"/>
      <c r="O76" s="2"/>
      <c r="P76" s="2"/>
      <c r="Q76" s="2"/>
      <c r="R76" s="2"/>
    </row>
    <row r="77" spans="1:18" x14ac:dyDescent="0.35">
      <c r="A77" s="106" t="str">
        <f t="shared" si="21"/>
        <v>Institutional</v>
      </c>
      <c r="B77" s="9"/>
      <c r="C77" s="9"/>
      <c r="D77" s="9"/>
      <c r="E77" s="9"/>
      <c r="F77" s="9"/>
      <c r="G77" s="9"/>
      <c r="H77" s="9"/>
      <c r="I77" s="9"/>
      <c r="J77" s="9"/>
      <c r="K77" s="9"/>
      <c r="L77" s="25" t="str">
        <f>IF(SUM(B77:K77)&gt;$D$10,"BMP acreage exceeds land use acreage"," ")</f>
        <v xml:space="preserve"> </v>
      </c>
      <c r="M77" s="26" t="str">
        <f t="shared" si="20"/>
        <v>WARNING:Total acres treated exceed total acres for this land use</v>
      </c>
      <c r="N77" s="2"/>
      <c r="O77" s="2"/>
      <c r="P77" s="2"/>
      <c r="Q77" s="2"/>
      <c r="R77" s="2"/>
    </row>
    <row r="78" spans="1:18" x14ac:dyDescent="0.35">
      <c r="A78" s="106" t="str">
        <f t="shared" si="21"/>
        <v>Multi-use</v>
      </c>
      <c r="B78" s="9"/>
      <c r="C78" s="9"/>
      <c r="D78" s="9"/>
      <c r="E78" s="9"/>
      <c r="F78" s="9"/>
      <c r="G78" s="9"/>
      <c r="H78" s="9"/>
      <c r="I78" s="9"/>
      <c r="J78" s="9"/>
      <c r="K78" s="9"/>
      <c r="L78" s="25" t="str">
        <f>IF(SUM(B78:K78)&gt;$D$11,"BMP acreage exceeds land use acreage"," ")</f>
        <v xml:space="preserve"> </v>
      </c>
      <c r="M78" s="26" t="str">
        <f t="shared" si="20"/>
        <v>WARNING:Total acres treated exceed total acres for this land use</v>
      </c>
      <c r="N78" s="2"/>
      <c r="O78" s="2"/>
      <c r="P78" s="2"/>
      <c r="Q78" s="2"/>
      <c r="R78" s="2"/>
    </row>
    <row r="79" spans="1:18" x14ac:dyDescent="0.35">
      <c r="A79" s="106" t="str">
        <f t="shared" si="21"/>
        <v>Municipal</v>
      </c>
      <c r="B79" s="9"/>
      <c r="C79" s="9"/>
      <c r="D79" s="9"/>
      <c r="E79" s="9"/>
      <c r="F79" s="9"/>
      <c r="G79" s="9"/>
      <c r="H79" s="9"/>
      <c r="I79" s="9"/>
      <c r="J79" s="9"/>
      <c r="K79" s="9"/>
      <c r="L79" s="25" t="str">
        <f>IF(SUM(B79:K79)&gt;$D$12,"BMP acreage exceeds land use acreage"," ")</f>
        <v xml:space="preserve"> </v>
      </c>
      <c r="M79" s="26" t="str">
        <f t="shared" si="20"/>
        <v>WARNING:Total acres treated exceed total acres for this land use</v>
      </c>
      <c r="N79" s="2"/>
      <c r="O79" s="2"/>
      <c r="P79" s="2"/>
      <c r="Q79" s="2"/>
      <c r="R79" s="2"/>
    </row>
    <row r="80" spans="1:18" x14ac:dyDescent="0.35">
      <c r="A80" s="106" t="str">
        <f t="shared" si="21"/>
        <v>Open space</v>
      </c>
      <c r="B80" s="9"/>
      <c r="C80" s="9"/>
      <c r="D80" s="9"/>
      <c r="E80" s="9"/>
      <c r="F80" s="9"/>
      <c r="G80" s="9"/>
      <c r="H80" s="9"/>
      <c r="I80" s="9"/>
      <c r="J80" s="9"/>
      <c r="K80" s="9"/>
      <c r="L80" s="25" t="str">
        <f>IF(SUM(B80:K80)&gt;$D$13,"BMP acreage exceeds land use acreage"," ")</f>
        <v xml:space="preserve"> </v>
      </c>
      <c r="M80" s="26" t="str">
        <f t="shared" si="20"/>
        <v>WARNING:Total acres treated exceed total acres for this land use</v>
      </c>
      <c r="N80" s="2"/>
      <c r="O80" s="2"/>
      <c r="P80" s="2"/>
      <c r="Q80" s="2"/>
      <c r="R80" s="2"/>
    </row>
    <row r="81" spans="1:18" x14ac:dyDescent="0.35">
      <c r="A81" s="106" t="str">
        <f t="shared" si="21"/>
        <v>Residential</v>
      </c>
      <c r="B81" s="9"/>
      <c r="C81" s="9"/>
      <c r="D81" s="9"/>
      <c r="E81" s="9"/>
      <c r="F81" s="9"/>
      <c r="G81" s="9"/>
      <c r="H81" s="9"/>
      <c r="I81" s="9"/>
      <c r="J81" s="9"/>
      <c r="K81" s="9"/>
      <c r="L81" s="25" t="str">
        <f>IF(SUM(B81:K81)&gt;$D$14,"BMP acreage exceeds land use acreage"," ")</f>
        <v xml:space="preserve"> </v>
      </c>
      <c r="M81" s="26" t="str">
        <f t="shared" si="20"/>
        <v>WARNING:Total acres treated exceed total acres for this land use</v>
      </c>
      <c r="N81" s="2"/>
      <c r="O81" s="2"/>
      <c r="P81" s="2"/>
      <c r="Q81" s="2"/>
      <c r="R81" s="2"/>
    </row>
    <row r="82" spans="1:18" x14ac:dyDescent="0.35">
      <c r="A82" s="106" t="str">
        <f t="shared" si="21"/>
        <v>Park</v>
      </c>
      <c r="B82" s="9"/>
      <c r="C82" s="9"/>
      <c r="D82" s="9"/>
      <c r="E82" s="9"/>
      <c r="F82" s="9"/>
      <c r="G82" s="9"/>
      <c r="H82" s="9"/>
      <c r="I82" s="9"/>
      <c r="J82" s="9"/>
      <c r="K82" s="9"/>
      <c r="L82" s="25" t="str">
        <f>IF(SUM(B82:K82)&gt;$D$15,"BMP acreage exceeds land use acreage"," ")</f>
        <v xml:space="preserve"> </v>
      </c>
      <c r="M82" s="26" t="str">
        <f t="shared" si="20"/>
        <v>WARNING:Total acres treated exceed total acres for this land use</v>
      </c>
      <c r="N82" s="2"/>
      <c r="O82" s="2"/>
      <c r="P82" s="2"/>
      <c r="Q82" s="2"/>
      <c r="R82" s="2"/>
    </row>
    <row r="83" spans="1:18" x14ac:dyDescent="0.35">
      <c r="A83" s="106" t="str">
        <f t="shared" si="21"/>
        <v>Agriculture</v>
      </c>
      <c r="B83" s="9"/>
      <c r="C83" s="9"/>
      <c r="D83" s="9"/>
      <c r="E83" s="9"/>
      <c r="F83" s="9"/>
      <c r="G83" s="9"/>
      <c r="H83" s="9"/>
      <c r="I83" s="9"/>
      <c r="J83" s="9"/>
      <c r="K83" s="9"/>
      <c r="L83" s="25" t="str">
        <f>IF(SUM(B83:K83)&gt;$D$16,"BMP acreage exceeds land use acreage"," ")</f>
        <v xml:space="preserve"> </v>
      </c>
      <c r="M83" s="26" t="str">
        <f t="shared" si="20"/>
        <v>WARNING:Total acres treated exceed total acres for this land use</v>
      </c>
      <c r="N83" s="2"/>
      <c r="O83" s="2"/>
      <c r="P83" s="2"/>
      <c r="Q83" s="2"/>
      <c r="R83" s="2"/>
    </row>
    <row r="84" spans="1:18" x14ac:dyDescent="0.35">
      <c r="A84" s="106" t="str">
        <f t="shared" si="21"/>
        <v>Transportation</v>
      </c>
      <c r="B84" s="9"/>
      <c r="C84" s="9"/>
      <c r="D84" s="9"/>
      <c r="E84" s="9"/>
      <c r="F84" s="9"/>
      <c r="G84" s="9"/>
      <c r="H84" s="9"/>
      <c r="I84" s="9"/>
      <c r="J84" s="9"/>
      <c r="K84" s="9"/>
      <c r="L84" s="25" t="str">
        <f>IF(SUM(B84:K84)&gt;$D$17,"BMP acreage exceeds land use acreage"," ")</f>
        <v xml:space="preserve"> </v>
      </c>
      <c r="M84" s="26" t="str">
        <f t="shared" si="20"/>
        <v>WARNING:Total acres treated exceed total acres for this land use</v>
      </c>
      <c r="N84" s="2"/>
      <c r="O84" s="2"/>
      <c r="P84" s="2"/>
      <c r="Q84" s="2"/>
      <c r="R84" s="2"/>
    </row>
    <row r="85" spans="1:18" x14ac:dyDescent="0.35">
      <c r="A85" s="106" t="str">
        <f t="shared" si="21"/>
        <v>Water</v>
      </c>
      <c r="B85" s="9"/>
      <c r="C85" s="9"/>
      <c r="D85" s="9"/>
      <c r="E85" s="9"/>
      <c r="F85" s="9"/>
      <c r="G85" s="9"/>
      <c r="H85" s="9"/>
      <c r="I85" s="9"/>
      <c r="J85" s="9"/>
      <c r="K85" s="9"/>
      <c r="L85" s="25" t="str">
        <f>IF(SUM(B85:K85)&gt;$D$18,"BMP acreage exceeds land use acreage"," ")</f>
        <v xml:space="preserve"> </v>
      </c>
      <c r="M85" s="26" t="str">
        <f t="shared" si="20"/>
        <v>WARNING:Total acres treated exceed total acres for this land use</v>
      </c>
      <c r="N85" s="2"/>
      <c r="O85" s="2"/>
      <c r="P85" s="2"/>
      <c r="Q85" s="2"/>
      <c r="R85" s="2"/>
    </row>
    <row r="86" spans="1:18" x14ac:dyDescent="0.35">
      <c r="A86" s="106" t="str">
        <f t="shared" si="21"/>
        <v>User specified</v>
      </c>
      <c r="B86" s="9"/>
      <c r="C86" s="9"/>
      <c r="D86" s="9"/>
      <c r="E86" s="9"/>
      <c r="F86" s="9"/>
      <c r="G86" s="9"/>
      <c r="H86" s="9"/>
      <c r="I86" s="9"/>
      <c r="J86" s="9"/>
      <c r="K86" s="9"/>
      <c r="L86" s="25" t="str">
        <f>IF(SUM(B86:K86)&gt;$D$19,"BMP acreage exceeds land use acreage"," ")</f>
        <v xml:space="preserve"> </v>
      </c>
      <c r="M86" s="26" t="str">
        <f t="shared" si="20"/>
        <v>WARNING:Total acres treated exceed total acres for this land use</v>
      </c>
      <c r="N86" s="2"/>
      <c r="O86" s="2"/>
      <c r="P86" s="2"/>
      <c r="Q86" s="2"/>
      <c r="R86" s="2"/>
    </row>
    <row r="87" spans="1:18" x14ac:dyDescent="0.35">
      <c r="A87" s="106" t="str">
        <f t="shared" si="21"/>
        <v>User specified</v>
      </c>
      <c r="B87" s="9"/>
      <c r="C87" s="9"/>
      <c r="D87" s="9"/>
      <c r="E87" s="9"/>
      <c r="F87" s="9"/>
      <c r="G87" s="9"/>
      <c r="H87" s="9"/>
      <c r="I87" s="9"/>
      <c r="J87" s="9"/>
      <c r="K87" s="9"/>
      <c r="L87" s="25"/>
      <c r="M87" s="26"/>
      <c r="N87" s="2"/>
      <c r="O87" s="2"/>
      <c r="P87" s="2"/>
      <c r="Q87" s="2"/>
      <c r="R87" s="2"/>
    </row>
    <row r="88" spans="1:18" x14ac:dyDescent="0.35">
      <c r="A88" s="106" t="str">
        <f t="shared" si="21"/>
        <v>User specified</v>
      </c>
      <c r="B88" s="9"/>
      <c r="C88" s="9"/>
      <c r="D88" s="9"/>
      <c r="E88" s="9"/>
      <c r="F88" s="9"/>
      <c r="G88" s="9"/>
      <c r="H88" s="9"/>
      <c r="I88" s="9"/>
      <c r="J88" s="9"/>
      <c r="K88" s="9"/>
      <c r="L88" s="25"/>
      <c r="M88" s="26"/>
      <c r="N88" s="2"/>
      <c r="O88" s="2"/>
      <c r="P88" s="2"/>
      <c r="Q88" s="2"/>
      <c r="R88" s="2"/>
    </row>
    <row r="89" spans="1:18" x14ac:dyDescent="0.35">
      <c r="A89" s="106" t="str">
        <f t="shared" si="21"/>
        <v>User specified</v>
      </c>
      <c r="B89" s="9"/>
      <c r="C89" s="9"/>
      <c r="D89" s="9"/>
      <c r="E89" s="9"/>
      <c r="F89" s="9"/>
      <c r="G89" s="9"/>
      <c r="H89" s="9"/>
      <c r="I89" s="9"/>
      <c r="J89" s="9"/>
      <c r="K89" s="9"/>
      <c r="L89" s="25"/>
      <c r="M89" s="26"/>
      <c r="N89" s="2"/>
      <c r="O89" s="2"/>
      <c r="P89" s="2"/>
      <c r="Q89" s="2"/>
      <c r="R89" s="2"/>
    </row>
    <row r="90" spans="1:18" x14ac:dyDescent="0.35">
      <c r="A90" s="106" t="str">
        <f t="shared" si="21"/>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2">(((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2"/>
        <v>0</v>
      </c>
      <c r="E94" s="35">
        <f t="shared" si="22"/>
        <v>0</v>
      </c>
      <c r="F94" s="35">
        <f t="shared" si="22"/>
        <v>0</v>
      </c>
      <c r="G94" s="35">
        <f t="shared" si="22"/>
        <v>0</v>
      </c>
      <c r="H94" s="35">
        <f t="shared" si="22"/>
        <v>0</v>
      </c>
      <c r="I94" s="35">
        <f t="shared" si="22"/>
        <v>0</v>
      </c>
      <c r="J94" s="35">
        <f t="shared" si="22"/>
        <v>0</v>
      </c>
      <c r="K94" s="35">
        <f t="shared" si="22"/>
        <v>0</v>
      </c>
      <c r="L94" s="35">
        <f>SUM(B94:K94)</f>
        <v>0</v>
      </c>
      <c r="M94" s="2"/>
      <c r="N94" s="2"/>
      <c r="O94" s="2"/>
      <c r="P94" s="2"/>
      <c r="Q94" s="2"/>
      <c r="R94" s="2"/>
    </row>
    <row r="95" spans="1:18" x14ac:dyDescent="0.35">
      <c r="A95" s="15" t="s">
        <v>37</v>
      </c>
      <c r="B95" s="29">
        <f>B94/$H$45</f>
        <v>0</v>
      </c>
      <c r="C95" s="29">
        <f t="shared" ref="C95:K95" si="23">C94/$H$45</f>
        <v>0</v>
      </c>
      <c r="D95" s="29">
        <f t="shared" si="23"/>
        <v>0</v>
      </c>
      <c r="E95" s="29">
        <f t="shared" si="23"/>
        <v>0</v>
      </c>
      <c r="F95" s="29">
        <f t="shared" si="23"/>
        <v>0</v>
      </c>
      <c r="G95" s="29">
        <f t="shared" si="23"/>
        <v>0</v>
      </c>
      <c r="H95" s="29">
        <f t="shared" si="23"/>
        <v>0</v>
      </c>
      <c r="I95" s="29">
        <f t="shared" si="23"/>
        <v>0</v>
      </c>
      <c r="J95" s="29">
        <f t="shared" si="23"/>
        <v>0</v>
      </c>
      <c r="K95" s="29">
        <f t="shared" si="23"/>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ht="15" customHeight="1" x14ac:dyDescent="0.35">
      <c r="A99" s="148"/>
      <c r="B99" s="43" t="s">
        <v>45</v>
      </c>
      <c r="C99" s="43" t="s">
        <v>45</v>
      </c>
      <c r="D99" s="134"/>
      <c r="E99" s="134"/>
      <c r="F99" s="134"/>
      <c r="G99" s="134"/>
      <c r="H99" s="134"/>
      <c r="I99" s="134"/>
      <c r="J99" s="134"/>
      <c r="K99" s="134"/>
      <c r="L99" s="134"/>
      <c r="M99" s="5"/>
      <c r="N99" s="5"/>
      <c r="O99" s="5"/>
      <c r="P99" s="5"/>
      <c r="Q99" s="5"/>
      <c r="R99" s="5"/>
    </row>
    <row r="100" spans="1:18" ht="15" customHeight="1" x14ac:dyDescent="0.35">
      <c r="A100" s="4" t="s">
        <v>38</v>
      </c>
      <c r="B100" s="100">
        <v>0.44</v>
      </c>
      <c r="C100" s="100">
        <v>0.85</v>
      </c>
      <c r="D100" s="134"/>
      <c r="E100" s="134"/>
      <c r="F100" s="134"/>
      <c r="G100" s="134"/>
      <c r="H100" s="134"/>
      <c r="I100" s="134"/>
      <c r="J100" s="134"/>
      <c r="K100" s="134"/>
      <c r="L100" s="134"/>
      <c r="M100" s="26" t="str">
        <f t="shared" ref="M100:M111" si="24">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24"/>
        <v xml:space="preserve"> </v>
      </c>
      <c r="N101" s="2"/>
      <c r="O101" s="2"/>
      <c r="P101" s="2"/>
      <c r="Q101" s="2"/>
      <c r="R101" s="2"/>
    </row>
    <row r="102" spans="1:18" ht="15" customHeight="1" x14ac:dyDescent="0.35">
      <c r="A102" s="24" t="s">
        <v>24</v>
      </c>
      <c r="B102" s="100">
        <v>0</v>
      </c>
      <c r="C102" s="100">
        <v>0.68</v>
      </c>
      <c r="D102" s="134"/>
      <c r="E102" s="134"/>
      <c r="F102" s="134"/>
      <c r="G102" s="134"/>
      <c r="H102" s="134"/>
      <c r="I102" s="134"/>
      <c r="J102" s="134"/>
      <c r="K102" s="134"/>
      <c r="L102" s="134"/>
      <c r="M102" s="26" t="str">
        <f t="shared" si="24"/>
        <v xml:space="preserve"> </v>
      </c>
      <c r="N102" s="2"/>
      <c r="O102" s="2"/>
      <c r="P102" s="2"/>
      <c r="Q102" s="2"/>
      <c r="R102" s="2"/>
    </row>
    <row r="103" spans="1:18" ht="15" customHeight="1" x14ac:dyDescent="0.35">
      <c r="A103" s="4" t="s">
        <v>25</v>
      </c>
      <c r="B103" s="100">
        <v>0</v>
      </c>
      <c r="C103" s="100">
        <v>0.96</v>
      </c>
      <c r="D103" s="134"/>
      <c r="E103" s="134"/>
      <c r="F103" s="134"/>
      <c r="G103" s="134"/>
      <c r="H103" s="134"/>
      <c r="I103" s="134"/>
      <c r="J103" s="134"/>
      <c r="K103" s="134"/>
      <c r="L103" s="134"/>
      <c r="M103" s="26" t="str">
        <f t="shared" si="24"/>
        <v xml:space="preserve"> </v>
      </c>
      <c r="N103" s="2"/>
      <c r="O103" s="2"/>
      <c r="P103" s="2"/>
      <c r="Q103" s="2"/>
      <c r="R103" s="2"/>
    </row>
    <row r="104" spans="1:18" ht="15" customHeight="1" x14ac:dyDescent="0.35">
      <c r="A104" s="4" t="s">
        <v>40</v>
      </c>
      <c r="B104" s="100">
        <v>0.45</v>
      </c>
      <c r="C104" s="100">
        <v>0.74</v>
      </c>
      <c r="D104" s="134"/>
      <c r="E104" s="134"/>
      <c r="F104" s="134"/>
      <c r="G104" s="134"/>
      <c r="H104" s="134"/>
      <c r="I104" s="134"/>
      <c r="J104" s="134"/>
      <c r="K104" s="134"/>
      <c r="L104" s="134"/>
      <c r="M104" s="26" t="str">
        <f t="shared" si="24"/>
        <v xml:space="preserve"> </v>
      </c>
      <c r="N104" s="2"/>
      <c r="O104" s="2"/>
      <c r="P104" s="2"/>
      <c r="Q104" s="2"/>
      <c r="R104" s="2"/>
    </row>
    <row r="105" spans="1:18" ht="15" customHeight="1" x14ac:dyDescent="0.35">
      <c r="A105" s="4" t="s">
        <v>27</v>
      </c>
      <c r="B105" s="100">
        <v>0.47</v>
      </c>
      <c r="C105" s="100">
        <v>0.85</v>
      </c>
      <c r="D105" s="134"/>
      <c r="E105" s="134"/>
      <c r="F105" s="134"/>
      <c r="G105" s="134"/>
      <c r="H105" s="134"/>
      <c r="I105" s="134"/>
      <c r="J105" s="134"/>
      <c r="K105" s="134"/>
      <c r="L105" s="134"/>
      <c r="M105" s="26" t="str">
        <f t="shared" si="24"/>
        <v xml:space="preserve"> </v>
      </c>
      <c r="N105" s="2"/>
      <c r="O105" s="2"/>
      <c r="P105" s="2"/>
      <c r="Q105" s="2"/>
      <c r="R105" s="2"/>
    </row>
    <row r="106" spans="1:18" ht="15" customHeight="1" x14ac:dyDescent="0.35">
      <c r="A106" s="4" t="s">
        <v>28</v>
      </c>
      <c r="B106" s="100">
        <v>0.4</v>
      </c>
      <c r="C106" s="100">
        <v>0.68</v>
      </c>
      <c r="D106" s="134"/>
      <c r="E106" s="134"/>
      <c r="F106" s="134"/>
      <c r="G106" s="134"/>
      <c r="H106" s="134"/>
      <c r="I106" s="134"/>
      <c r="J106" s="134"/>
      <c r="K106" s="134"/>
      <c r="L106" s="134"/>
      <c r="M106" s="26" t="str">
        <f t="shared" si="24"/>
        <v xml:space="preserve"> </v>
      </c>
      <c r="N106" s="2"/>
      <c r="O106" s="2"/>
      <c r="P106" s="2"/>
      <c r="Q106" s="2"/>
      <c r="R106" s="2"/>
    </row>
    <row r="107" spans="1:18" ht="15" customHeight="1" x14ac:dyDescent="0.35">
      <c r="A107" s="4" t="s">
        <v>29</v>
      </c>
      <c r="B107" s="100">
        <v>0.5</v>
      </c>
      <c r="C107" s="100">
        <v>0.84</v>
      </c>
      <c r="D107" s="134"/>
      <c r="E107" s="134"/>
      <c r="F107" s="134"/>
      <c r="G107" s="134"/>
      <c r="H107" s="134"/>
      <c r="I107" s="134"/>
      <c r="J107" s="134"/>
      <c r="K107" s="134"/>
      <c r="L107" s="134"/>
      <c r="M107" s="26" t="str">
        <f t="shared" si="24"/>
        <v xml:space="preserve"> </v>
      </c>
      <c r="N107" s="2"/>
      <c r="O107" s="2"/>
      <c r="P107" s="2"/>
      <c r="Q107" s="2"/>
      <c r="R107" s="2"/>
    </row>
    <row r="108" spans="1:18" ht="15" customHeight="1" x14ac:dyDescent="0.35">
      <c r="A108" s="4" t="s">
        <v>30</v>
      </c>
      <c r="B108" s="101">
        <v>0.38</v>
      </c>
      <c r="C108" s="100">
        <v>0.73</v>
      </c>
      <c r="D108" s="134"/>
      <c r="E108" s="134"/>
      <c r="F108" s="134"/>
      <c r="G108" s="134"/>
      <c r="H108" s="134"/>
      <c r="I108" s="134"/>
      <c r="J108" s="134"/>
      <c r="K108" s="134"/>
      <c r="L108" s="134"/>
      <c r="M108" s="26" t="str">
        <f t="shared" si="24"/>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24"/>
        <v xml:space="preserve"> </v>
      </c>
      <c r="N109" s="2"/>
      <c r="O109" s="2"/>
      <c r="P109" s="2"/>
      <c r="Q109" s="2"/>
      <c r="R109" s="2"/>
    </row>
    <row r="110" spans="1:18" ht="15" customHeight="1" x14ac:dyDescent="0.35">
      <c r="A110" s="149"/>
      <c r="B110" s="103" t="s">
        <v>50</v>
      </c>
      <c r="C110" s="103" t="s">
        <v>51</v>
      </c>
      <c r="D110" s="147"/>
      <c r="E110" s="134"/>
      <c r="F110" s="134"/>
      <c r="G110" s="134"/>
      <c r="H110" s="134"/>
      <c r="I110" s="134"/>
      <c r="J110" s="134"/>
      <c r="K110" s="134"/>
      <c r="L110" s="134"/>
      <c r="M110" s="26" t="str">
        <f t="shared" si="24"/>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24"/>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32" si="25">IF(L121&gt;D8,"WARNING:Total acres treated exceed total acres for this land use"," ")</f>
        <v xml:space="preserve"> </v>
      </c>
      <c r="N121" s="2"/>
      <c r="O121" s="2"/>
      <c r="P121" s="2"/>
      <c r="Q121" s="2"/>
      <c r="R121" s="2"/>
    </row>
    <row r="122" spans="1:18"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5"/>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si="25"/>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25"/>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25"/>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25"/>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25"/>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25"/>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25"/>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25"/>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25"/>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25"/>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4">
    <dataValidation type="decimal" operator="lessThanOrEqual" allowBlank="1" showInputMessage="1" showErrorMessage="1" error="Area treated by BMP cannot exceed the area for this land use" sqref="L121 B124:C124 K121:K128 A121:J121 A125:J128 A122:A124 B122:J122" xr:uid="{00000000-0002-0000-0400-000000000000}">
      <formula1>$F54</formula1>
    </dataValidation>
    <dataValidation type="decimal" operator="lessThanOrEqual" allowBlank="1" showInputMessage="1" showErrorMessage="1" error="Area treated by BMP cannot exceed the area for this land use" sqref="B50:K65" xr:uid="{00000000-0002-0000-0400-000001000000}">
      <formula1>$D8</formula1>
    </dataValidation>
    <dataValidation type="decimal" operator="lessThanOrEqual" allowBlank="1" showInputMessage="1" showErrorMessage="1" error="Area treated by BMP cannot exceed the area for this land use" sqref="A129:K132" xr:uid="{00000000-0002-0000-0400-000002000000}">
      <formula1>$F66</formula1>
    </dataValidation>
    <dataValidation type="decimal" operator="lessThanOrEqual" allowBlank="1" showInputMessage="1" showErrorMessage="1" error="Area treated by BMP cannot exceed the area for this land use" sqref="L125 B98:C99" xr:uid="{00000000-0002-0000-0400-000003000000}">
      <formula1>$D6</formula1>
    </dataValidation>
    <dataValidation type="decimal" operator="lessThanOrEqual" allowBlank="1" showInputMessage="1" showErrorMessage="1" error="Area treated by BMP cannot exceed the area for this land use" sqref="M18:M24" xr:uid="{00000000-0002-0000-0400-000004000000}">
      <formula1>$D1048573</formula1>
    </dataValidation>
    <dataValidation allowBlank="1" showInputMessage="1" sqref="B29:F44 B17:C17 B8:C14 F8:F14 F17" xr:uid="{00000000-0002-0000-0400-000005000000}"/>
    <dataValidation type="decimal" operator="lessThanOrEqual" allowBlank="1" showInputMessage="1" showErrorMessage="1" error="Area treated by BMP cannot exceed the area for this land use" sqref="D75:K85 B75:B85 B86:K90" xr:uid="{00000000-0002-0000-0400-000006000000}">
      <formula1>$D8</formula1>
    </dataValidation>
    <dataValidation type="decimal" operator="lessThanOrEqual" allowBlank="1" showInputMessage="1" showErrorMessage="1" error="Area treated by BMP cannot exceed the area for this land use" sqref="C75" xr:uid="{00000000-0002-0000-0400-000007000000}">
      <formula1>$D$8</formula1>
    </dataValidation>
    <dataValidation type="decimal" operator="lessThanOrEqual" allowBlank="1" showInputMessage="1" showErrorMessage="1" error="Area treated by BMP cannot exceed the area for this land use" sqref="C76" xr:uid="{00000000-0002-0000-0400-000008000000}">
      <formula1>$D$9</formula1>
    </dataValidation>
    <dataValidation type="decimal" operator="lessThanOrEqual" allowBlank="1" showInputMessage="1" showErrorMessage="1" error="Area treated by BMP cannot exceed the area for this land use" sqref="C77" xr:uid="{00000000-0002-0000-0400-000009000000}">
      <formula1>$D$10</formula1>
    </dataValidation>
    <dataValidation type="decimal" operator="lessThanOrEqual" allowBlank="1" showInputMessage="1" showErrorMessage="1" error="Area treated by BMP cannot exceed the area for this land use" sqref="C78" xr:uid="{00000000-0002-0000-0400-00000A000000}">
      <formula1>$D$11</formula1>
    </dataValidation>
    <dataValidation type="decimal" operator="lessThanOrEqual" allowBlank="1" showInputMessage="1" showErrorMessage="1" error="Area treated by BMP cannot exceed the area for this land use" sqref="C79" xr:uid="{00000000-0002-0000-0400-00000B000000}">
      <formula1>$D$12</formula1>
    </dataValidation>
    <dataValidation type="decimal" operator="lessThanOrEqual" allowBlank="1" showInputMessage="1" showErrorMessage="1" error="Area treated by BMP cannot exceed the area for this land use" sqref="C80" xr:uid="{00000000-0002-0000-0400-00000C000000}">
      <formula1>$D$13</formula1>
    </dataValidation>
    <dataValidation type="decimal" operator="lessThanOrEqual" allowBlank="1" showInputMessage="1" showErrorMessage="1" error="Area treated by BMP cannot exceed the area for this land use" sqref="C81" xr:uid="{00000000-0002-0000-0400-00000D000000}">
      <formula1>$D$14</formula1>
    </dataValidation>
    <dataValidation type="decimal" operator="lessThanOrEqual" allowBlank="1" showInputMessage="1" showErrorMessage="1" error="Area treated by BMP cannot exceed the area for this land use" sqref="C82" xr:uid="{00000000-0002-0000-0400-00000E000000}">
      <formula1>$D$15</formula1>
    </dataValidation>
    <dataValidation type="decimal" operator="lessThanOrEqual" allowBlank="1" showInputMessage="1" showErrorMessage="1" error="Area treated by BMP cannot exceed the area for this land use" sqref="C83" xr:uid="{00000000-0002-0000-0400-00000F000000}">
      <formula1>$D$16</formula1>
    </dataValidation>
    <dataValidation type="decimal" operator="lessThanOrEqual" allowBlank="1" showInputMessage="1" showErrorMessage="1" error="Area treated by BMP cannot exceed the area for this land use" sqref="C84" xr:uid="{00000000-0002-0000-0400-000010000000}">
      <formula1>$D$17</formula1>
    </dataValidation>
    <dataValidation type="decimal" operator="lessThanOrEqual" allowBlank="1" showInputMessage="1" showErrorMessage="1" error="Area treated by BMP cannot exceed the area for this land use" sqref="C85" xr:uid="{00000000-0002-0000-0400-000011000000}">
      <formula1>$D$18</formula1>
    </dataValidation>
    <dataValidation type="decimal" operator="greaterThan" allowBlank="1" showInputMessage="1" showErrorMessage="1" error="Must be &gt; 0. If this land use does not exist, enter a very small value (e.g. 0.000001 or less)" sqref="D8:D23" xr:uid="{00000000-0002-0000-0400-000012000000}">
      <formula1>0</formula1>
    </dataValidation>
    <dataValidation errorStyle="warning" allowBlank="1" showInputMessage="1" showErrorMessage="1" error="EMC has been changed" sqref="I8:K17 L29:L44" xr:uid="{00000000-0002-0000-0400-000013000000}"/>
    <dataValidation type="decimal" operator="lessThanOrEqual" allowBlank="1" showInputMessage="1" showErrorMessage="1" error="Must be less than or equal to 1" prompt="Must be less than or equal to 1" sqref="C66:E66 K66 D68:K68 D93:K93 C91" xr:uid="{00000000-0002-0000-0400-000014000000}">
      <formula1>1</formula1>
    </dataValidation>
    <dataValidation type="decimal" operator="lessThanOrEqual" allowBlank="1" showInputMessage="1" showErrorMessage="1" error="Must be 1 or less" prompt="Must be 1 or less" sqref="I67:J67 I92:J92" xr:uid="{00000000-0002-0000-0400-000015000000}">
      <formula1>1</formula1>
    </dataValidation>
    <dataValidation type="decimal" operator="lessThanOrEqual" allowBlank="1" showInputMessage="1" showErrorMessage="1" error="Value must be less than 1" prompt="Value must be less than 1" sqref="B68 B93" xr:uid="{00000000-0002-0000-0400-000016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400-000017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00000000-0004-0000-0400-000001000000}"/>
    <hyperlink ref="A5:L5" r:id="rId3" location="Section_1:_Calculation_of_unadjusted_total_loads" display="SECTION 1: UNADJUSTED TOTAL LOAD " xr:uid="{00000000-0004-0000-0400-000002000000}"/>
    <hyperlink ref="E27" r:id="rId4" display="Annual Rainfall" xr:uid="{00000000-0004-0000-0400-000003000000}"/>
    <hyperlink ref="A26:L26" r:id="rId5" location="Section_2:_Calculation_of_adjusted_total_loads" display="SECTION 2: ADJUSTED TOTAL LOAD" xr:uid="{00000000-0004-0000-0400-000004000000}"/>
    <hyperlink ref="A47:L47" r:id="rId6" location="Section_3:_Calculations_for_phosphorus_load_reductions_associated_with_BMP_implementation" display="SECTION 3: PHOSPHORUS LOAD REDUCTIONS ASSOCIATED WITH BMP IMPLEMENTATION" xr:uid="{00000000-0004-0000-0400-000005000000}"/>
    <hyperlink ref="A72:L72" r:id="rId7" location="Section_4:_Calculations_for_TSS_load_reductions_associated_with_BMP_implementation" display="TSS LOAD REDUCTIONS ASSOCIATED WITH BMP IMPLEMENTATION" xr:uid="{00000000-0004-0000-0400-000006000000}"/>
    <hyperlink ref="A97:L97" r:id="rId8" location="Section_5:_Default_values_for_BMP_and_land_use_inputs" display="SECTION 5: BMP AND LAND USE INPUT VALUES" xr:uid="{00000000-0004-0000-0400-000007000000}"/>
    <hyperlink ref="A127" r:id="rId9" xr:uid="{00000000-0004-0000-0400-000008000000}"/>
    <hyperlink ref="A128" r:id="rId10" xr:uid="{00000000-0004-0000-0400-000009000000}"/>
    <hyperlink ref="A126" r:id="rId11" xr:uid="{00000000-0004-0000-0400-00000A000000}"/>
    <hyperlink ref="B122" r:id="rId12" xr:uid="{00000000-0004-0000-0400-00000B000000}"/>
    <hyperlink ref="F122" r:id="rId13" xr:uid="{00000000-0004-0000-0400-00000C000000}"/>
    <hyperlink ref="E122" r:id="rId14" xr:uid="{00000000-0004-0000-0400-00000D000000}"/>
    <hyperlink ref="G122" r:id="rId15" xr:uid="{00000000-0004-0000-0400-00000E000000}"/>
    <hyperlink ref="H122" r:id="rId16" xr:uid="{00000000-0004-0000-0400-00000F000000}"/>
    <hyperlink ref="I122" r:id="rId17" xr:uid="{00000000-0004-0000-0400-000010000000}"/>
    <hyperlink ref="J122" r:id="rId18" xr:uid="{00000000-0004-0000-0400-000011000000}"/>
    <hyperlink ref="A100" r:id="rId19" xr:uid="{00000000-0004-0000-0400-000012000000}"/>
    <hyperlink ref="A104" r:id="rId20" xr:uid="{00000000-0004-0000-0400-000013000000}"/>
    <hyperlink ref="A103" r:id="rId21" xr:uid="{00000000-0004-0000-0400-000014000000}"/>
    <hyperlink ref="A105" r:id="rId22" xr:uid="{00000000-0004-0000-0400-000015000000}"/>
    <hyperlink ref="A106" r:id="rId23" xr:uid="{00000000-0004-0000-0400-000016000000}"/>
    <hyperlink ref="A107" r:id="rId24" xr:uid="{00000000-0004-0000-0400-000017000000}"/>
    <hyperlink ref="A108" r:id="rId25" xr:uid="{00000000-0004-0000-0400-000018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94"/>
  <sheetViews>
    <sheetView workbookViewId="0">
      <selection activeCell="A10" sqref="A10"/>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3" style="40" customWidth="1"/>
    <col min="6" max="6" width="11.453125" style="40" bestFit="1" customWidth="1"/>
    <col min="7" max="7" width="11.26953125" style="40" customWidth="1"/>
    <col min="8" max="8" width="10.453125" style="40" bestFit="1" customWidth="1"/>
    <col min="9" max="9" width="12.1796875" style="40" customWidth="1"/>
    <col min="10" max="10" width="12" style="40" customWidth="1"/>
    <col min="11" max="11" width="11.453125" style="40" customWidth="1"/>
    <col min="12" max="12" width="34.453125"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c r="G2" s="157"/>
      <c r="H2" s="157"/>
      <c r="I2" s="157"/>
      <c r="J2" s="157"/>
      <c r="K2" s="157"/>
      <c r="L2" s="157"/>
    </row>
    <row r="3" spans="1:18" ht="26.25" customHeight="1" x14ac:dyDescent="0.35">
      <c r="A3" s="158" t="s">
        <v>64</v>
      </c>
      <c r="B3" s="158"/>
      <c r="C3" s="158"/>
      <c r="D3" s="158"/>
      <c r="E3" s="158"/>
      <c r="F3" s="155">
        <v>5</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ht="30" customHeigh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8" s="10" customFormat="1"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8" s="10" customFormat="1"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8" s="10" customFormat="1"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s="10" customFormat="1" ht="15" customHeight="1"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c r="M18" s="9"/>
      <c r="N18" s="2"/>
      <c r="O18" s="2"/>
      <c r="P18" s="2"/>
      <c r="Q18" s="2"/>
    </row>
    <row r="19" spans="1:18" x14ac:dyDescent="0.35">
      <c r="A19" s="11" t="s">
        <v>19</v>
      </c>
      <c r="B19" s="12"/>
      <c r="C19" s="123"/>
      <c r="D19" s="8">
        <v>1.0000000000000001E-9</v>
      </c>
      <c r="E19" s="9">
        <v>30.65</v>
      </c>
      <c r="F19" s="14"/>
      <c r="G19" s="18">
        <f t="shared" si="0"/>
        <v>0</v>
      </c>
      <c r="H19" s="19">
        <f t="shared" si="1"/>
        <v>0</v>
      </c>
      <c r="I19" s="94"/>
      <c r="J19" s="94"/>
      <c r="K19" s="94"/>
      <c r="L19" s="94"/>
      <c r="M19" s="9"/>
      <c r="N19" s="2"/>
      <c r="O19" s="2"/>
      <c r="P19" s="2"/>
      <c r="Q19" s="2"/>
    </row>
    <row r="20" spans="1:18" x14ac:dyDescent="0.35">
      <c r="A20" s="11" t="s">
        <v>19</v>
      </c>
      <c r="B20" s="12"/>
      <c r="C20" s="123"/>
      <c r="D20" s="8">
        <v>1.0000000000000001E-9</v>
      </c>
      <c r="E20" s="9">
        <v>30.65</v>
      </c>
      <c r="F20" s="14"/>
      <c r="G20" s="18">
        <f t="shared" si="0"/>
        <v>0</v>
      </c>
      <c r="H20" s="19">
        <f t="shared" si="1"/>
        <v>0</v>
      </c>
      <c r="I20" s="94"/>
      <c r="J20" s="94"/>
      <c r="K20" s="94"/>
      <c r="L20" s="94"/>
      <c r="M20" s="9"/>
      <c r="N20" s="2"/>
      <c r="O20" s="2"/>
      <c r="P20" s="2"/>
      <c r="Q20" s="2"/>
    </row>
    <row r="21" spans="1:18" x14ac:dyDescent="0.35">
      <c r="A21" s="11" t="s">
        <v>19</v>
      </c>
      <c r="B21" s="12"/>
      <c r="C21" s="13"/>
      <c r="D21" s="8">
        <v>1.0000000000000001E-9</v>
      </c>
      <c r="E21" s="13">
        <v>30.65</v>
      </c>
      <c r="F21" s="14"/>
      <c r="G21" s="18">
        <f t="shared" si="0"/>
        <v>0</v>
      </c>
      <c r="H21" s="19">
        <f t="shared" si="1"/>
        <v>0</v>
      </c>
      <c r="I21" s="94"/>
      <c r="J21" s="94"/>
      <c r="K21" s="94"/>
      <c r="L21" s="94"/>
      <c r="M21" s="9"/>
      <c r="N21" s="2"/>
      <c r="O21" s="2"/>
      <c r="P21" s="2"/>
      <c r="Q21" s="2"/>
    </row>
    <row r="22" spans="1:18" x14ac:dyDescent="0.35">
      <c r="A22" s="11" t="s">
        <v>19</v>
      </c>
      <c r="B22" s="12"/>
      <c r="C22" s="13"/>
      <c r="D22" s="8">
        <v>1.0000000000000001E-9</v>
      </c>
      <c r="E22" s="13">
        <v>30.65</v>
      </c>
      <c r="F22" s="14"/>
      <c r="G22" s="18">
        <f t="shared" si="0"/>
        <v>0</v>
      </c>
      <c r="H22" s="19">
        <f t="shared" si="1"/>
        <v>0</v>
      </c>
      <c r="I22" s="94"/>
      <c r="J22" s="94"/>
      <c r="K22" s="94"/>
      <c r="L22" s="94"/>
      <c r="M22" s="9"/>
      <c r="N22" s="2"/>
      <c r="O22" s="2"/>
      <c r="P22" s="2"/>
      <c r="Q22" s="2"/>
    </row>
    <row r="23" spans="1:18" x14ac:dyDescent="0.35">
      <c r="A23" s="11" t="s">
        <v>19</v>
      </c>
      <c r="B23" s="12"/>
      <c r="C23" s="13"/>
      <c r="D23" s="8">
        <v>1.0000000000000001E-9</v>
      </c>
      <c r="E23" s="13">
        <v>30.65</v>
      </c>
      <c r="F23" s="14"/>
      <c r="G23" s="18">
        <f t="shared" si="0"/>
        <v>0</v>
      </c>
      <c r="H23" s="19">
        <f t="shared" si="1"/>
        <v>0</v>
      </c>
      <c r="I23" s="94"/>
      <c r="J23" s="94"/>
      <c r="K23" s="94"/>
      <c r="L23" s="94"/>
      <c r="M23" s="9"/>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c r="M24" s="9"/>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c r="M29" s="2"/>
      <c r="N29" s="2"/>
      <c r="O29" s="2"/>
      <c r="P29" s="2"/>
      <c r="Q29" s="2"/>
      <c r="R29" s="2"/>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c r="M30" s="2"/>
      <c r="N30" s="2"/>
      <c r="O30" s="2"/>
      <c r="P30" s="2"/>
      <c r="Q30" s="2"/>
      <c r="R30" s="2"/>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c r="M31" s="2"/>
      <c r="N31" s="2"/>
      <c r="O31" s="2"/>
      <c r="P31" s="2"/>
      <c r="Q31" s="2"/>
      <c r="R31" s="2"/>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c r="M32" s="2"/>
      <c r="N32" s="2"/>
      <c r="O32" s="2"/>
      <c r="P32" s="2"/>
      <c r="Q32" s="2"/>
      <c r="R32" s="2"/>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c r="M33" s="2"/>
      <c r="N33" s="2"/>
      <c r="O33" s="2"/>
      <c r="P33" s="2"/>
      <c r="Q33" s="2"/>
      <c r="R33" s="2"/>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c r="M34" s="2"/>
      <c r="N34" s="2"/>
      <c r="O34" s="2"/>
      <c r="P34" s="2"/>
      <c r="Q34" s="2"/>
      <c r="R34" s="2"/>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c r="M35" s="2"/>
      <c r="N35" s="2"/>
      <c r="O35" s="2"/>
      <c r="P35" s="2"/>
      <c r="Q35" s="2"/>
      <c r="R35" s="2"/>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c r="M36" s="2"/>
      <c r="N36" s="2"/>
      <c r="O36" s="2"/>
      <c r="P36" s="2"/>
      <c r="Q36" s="2"/>
      <c r="R36" s="2"/>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c r="M37" s="2"/>
      <c r="N37" s="2"/>
      <c r="O37" s="2"/>
      <c r="P37" s="2"/>
      <c r="Q37" s="2"/>
      <c r="R37" s="2"/>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c r="M38" s="2"/>
      <c r="N38" s="2"/>
      <c r="O38" s="2"/>
      <c r="P38" s="2"/>
      <c r="Q38" s="2"/>
      <c r="R38" s="2"/>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c r="M39" s="2"/>
      <c r="N39" s="2"/>
      <c r="O39" s="2"/>
      <c r="P39" s="2"/>
      <c r="Q39" s="2"/>
      <c r="R39" s="2"/>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c r="M40" s="2"/>
      <c r="N40" s="2"/>
      <c r="O40" s="2"/>
      <c r="P40" s="2"/>
      <c r="Q40" s="2"/>
      <c r="R40" s="2"/>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c r="M41" s="2"/>
      <c r="N41" s="2"/>
      <c r="O41" s="2"/>
      <c r="P41" s="2"/>
      <c r="Q41" s="2"/>
      <c r="R41" s="2"/>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c r="M42" s="2"/>
      <c r="N42" s="2"/>
      <c r="O42" s="2"/>
      <c r="P42" s="2"/>
      <c r="Q42" s="2"/>
      <c r="R42" s="2"/>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c r="M43" s="2"/>
      <c r="N43" s="2"/>
      <c r="O43" s="2"/>
      <c r="P43" s="2"/>
      <c r="Q43" s="2"/>
      <c r="R43" s="2"/>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c r="M44" s="2"/>
      <c r="N44" s="2"/>
      <c r="O44" s="2"/>
      <c r="P44" s="2"/>
      <c r="Q44" s="2"/>
      <c r="R44" s="2"/>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16">IF(L50&gt;D8,"WARNING:Total acres treated exceed total acres for this land use"," ")</f>
        <v>WARNING:Total acres treated exceed total acres for this land use</v>
      </c>
      <c r="N50" s="2"/>
      <c r="O50" s="2"/>
      <c r="P50" s="2"/>
      <c r="Q50" s="2"/>
      <c r="R50" s="2"/>
    </row>
    <row r="51" spans="1:18" x14ac:dyDescent="0.35">
      <c r="A51" s="106" t="str">
        <f t="shared" ref="A51:A65" si="17">A9</f>
        <v>Industrial</v>
      </c>
      <c r="B51" s="9"/>
      <c r="C51" s="9"/>
      <c r="D51" s="9"/>
      <c r="E51" s="9"/>
      <c r="F51" s="9"/>
      <c r="G51" s="9"/>
      <c r="H51" s="9"/>
      <c r="I51" s="9"/>
      <c r="J51" s="9"/>
      <c r="K51" s="9"/>
      <c r="L51" s="25" t="str">
        <f>IF(SUM(B51:K51)&gt;$D$9,"BMP acreage exceeds land use acreage"," ")</f>
        <v xml:space="preserve"> </v>
      </c>
      <c r="M51" s="26" t="str">
        <f t="shared" si="16"/>
        <v>WARNING:Total acres treated exceed total acres for this land use</v>
      </c>
      <c r="N51" s="26"/>
      <c r="O51" s="2"/>
      <c r="P51" s="2"/>
      <c r="Q51" s="2"/>
      <c r="R51" s="2"/>
    </row>
    <row r="52" spans="1:18" x14ac:dyDescent="0.35">
      <c r="A52" s="106" t="str">
        <f t="shared" si="17"/>
        <v>Institutional</v>
      </c>
      <c r="B52" s="9"/>
      <c r="C52" s="9"/>
      <c r="D52" s="9"/>
      <c r="E52" s="9"/>
      <c r="F52" s="9"/>
      <c r="G52" s="9"/>
      <c r="H52" s="9"/>
      <c r="I52" s="9"/>
      <c r="J52" s="9"/>
      <c r="K52" s="9"/>
      <c r="L52" s="25" t="str">
        <f>IF(SUM(B52:K52)&gt;$D$10,"BMP acreage exceeds land use acreage"," ")</f>
        <v xml:space="preserve"> </v>
      </c>
      <c r="M52" s="26" t="str">
        <f t="shared" si="16"/>
        <v>WARNING:Total acres treated exceed total acres for this land use</v>
      </c>
      <c r="N52" s="2"/>
      <c r="O52" s="2"/>
      <c r="P52" s="2"/>
      <c r="Q52" s="2"/>
      <c r="R52" s="2"/>
    </row>
    <row r="53" spans="1:18" x14ac:dyDescent="0.35">
      <c r="A53" s="106" t="str">
        <f t="shared" si="17"/>
        <v>Multi-use</v>
      </c>
      <c r="B53" s="9"/>
      <c r="C53" s="9"/>
      <c r="D53" s="9"/>
      <c r="E53" s="9"/>
      <c r="F53" s="9"/>
      <c r="G53" s="9"/>
      <c r="H53" s="9"/>
      <c r="I53" s="9"/>
      <c r="J53" s="9"/>
      <c r="K53" s="9"/>
      <c r="L53" s="25" t="str">
        <f>IF(SUM(B53:K53)&gt;$D$11,"BMP acreage exceeds land use acreage"," ")</f>
        <v xml:space="preserve"> </v>
      </c>
      <c r="M53" s="26" t="str">
        <f t="shared" si="16"/>
        <v>WARNING:Total acres treated exceed total acres for this land use</v>
      </c>
      <c r="N53" s="2"/>
      <c r="O53" s="2"/>
      <c r="P53" s="2"/>
      <c r="Q53" s="2"/>
      <c r="R53" s="2"/>
    </row>
    <row r="54" spans="1:18" x14ac:dyDescent="0.35">
      <c r="A54" s="106" t="str">
        <f t="shared" si="17"/>
        <v>Municipal</v>
      </c>
      <c r="B54" s="9"/>
      <c r="C54" s="9"/>
      <c r="D54" s="9"/>
      <c r="E54" s="9"/>
      <c r="F54" s="9"/>
      <c r="G54" s="9"/>
      <c r="H54" s="9"/>
      <c r="I54" s="9"/>
      <c r="J54" s="9"/>
      <c r="K54" s="9"/>
      <c r="L54" s="25" t="str">
        <f>IF(SUM(B54:K54)&gt;$D$12,"BMP acreage exceeds land use acreage"," ")</f>
        <v xml:space="preserve"> </v>
      </c>
      <c r="M54" s="26" t="str">
        <f t="shared" si="16"/>
        <v>WARNING:Total acres treated exceed total acres for this land use</v>
      </c>
      <c r="N54" s="2"/>
      <c r="O54" s="2"/>
      <c r="P54" s="2"/>
      <c r="Q54" s="2"/>
      <c r="R54" s="2"/>
    </row>
    <row r="55" spans="1:18" x14ac:dyDescent="0.35">
      <c r="A55" s="106" t="str">
        <f t="shared" si="17"/>
        <v>Open space</v>
      </c>
      <c r="B55" s="9"/>
      <c r="C55" s="9"/>
      <c r="D55" s="9"/>
      <c r="E55" s="9"/>
      <c r="F55" s="9"/>
      <c r="G55" s="9"/>
      <c r="H55" s="9"/>
      <c r="I55" s="9"/>
      <c r="J55" s="9"/>
      <c r="K55" s="9"/>
      <c r="L55" s="25" t="str">
        <f>IF(SUM(B55:K55)&gt;$D$13,"BMP acreage exceeds land use acreage"," ")</f>
        <v xml:space="preserve"> </v>
      </c>
      <c r="M55" s="26" t="str">
        <f t="shared" si="16"/>
        <v>WARNING:Total acres treated exceed total acres for this land use</v>
      </c>
      <c r="N55" s="2"/>
      <c r="O55" s="2"/>
      <c r="P55" s="2"/>
      <c r="Q55" s="2"/>
      <c r="R55" s="2"/>
    </row>
    <row r="56" spans="1:18" x14ac:dyDescent="0.35">
      <c r="A56" s="106" t="str">
        <f t="shared" si="17"/>
        <v>Residential</v>
      </c>
      <c r="B56" s="9"/>
      <c r="C56" s="9"/>
      <c r="D56" s="9"/>
      <c r="E56" s="9"/>
      <c r="F56" s="9"/>
      <c r="G56" s="9"/>
      <c r="H56" s="9"/>
      <c r="I56" s="9"/>
      <c r="J56" s="9"/>
      <c r="K56" s="9"/>
      <c r="L56" s="25" t="str">
        <f>IF(SUM(B56:K56)&gt;$D$14,"BMP acreage exceeds land use acreage"," ")</f>
        <v xml:space="preserve"> </v>
      </c>
      <c r="M56" s="26" t="str">
        <f t="shared" si="16"/>
        <v>WARNING:Total acres treated exceed total acres for this land use</v>
      </c>
      <c r="N56" s="2"/>
      <c r="O56" s="2"/>
      <c r="P56" s="2"/>
      <c r="Q56" s="2"/>
      <c r="R56" s="2"/>
    </row>
    <row r="57" spans="1:18" x14ac:dyDescent="0.35">
      <c r="A57" s="106" t="str">
        <f t="shared" si="17"/>
        <v>Park</v>
      </c>
      <c r="B57" s="9"/>
      <c r="C57" s="9"/>
      <c r="D57" s="9"/>
      <c r="E57" s="9"/>
      <c r="F57" s="9"/>
      <c r="G57" s="9"/>
      <c r="H57" s="9"/>
      <c r="I57" s="9"/>
      <c r="J57" s="9"/>
      <c r="K57" s="9"/>
      <c r="L57" s="25" t="str">
        <f>IF(SUM(B57:K57)&gt;$D$15,"BMP acreage exceeds land use acreage"," ")</f>
        <v xml:space="preserve"> </v>
      </c>
      <c r="M57" s="26" t="str">
        <f t="shared" si="16"/>
        <v>WARNING:Total acres treated exceed total acres for this land use</v>
      </c>
      <c r="N57" s="2"/>
      <c r="O57" s="2"/>
      <c r="P57" s="2"/>
      <c r="Q57" s="2"/>
      <c r="R57" s="2"/>
    </row>
    <row r="58" spans="1:18" x14ac:dyDescent="0.35">
      <c r="A58" s="106" t="str">
        <f t="shared" si="17"/>
        <v>Agriculture</v>
      </c>
      <c r="B58" s="9"/>
      <c r="C58" s="9"/>
      <c r="D58" s="9"/>
      <c r="E58" s="9"/>
      <c r="F58" s="9"/>
      <c r="G58" s="9"/>
      <c r="H58" s="9"/>
      <c r="I58" s="9"/>
      <c r="J58" s="9"/>
      <c r="K58" s="9"/>
      <c r="L58" s="25" t="str">
        <f>IF(SUM(B58:K58)&gt;$D$16,"BMP acreage exceeds land use acreage"," ")</f>
        <v xml:space="preserve"> </v>
      </c>
      <c r="M58" s="26" t="str">
        <f t="shared" si="16"/>
        <v>WARNING:Total acres treated exceed total acres for this land use</v>
      </c>
      <c r="N58" s="2"/>
      <c r="O58" s="2"/>
      <c r="P58" s="2"/>
      <c r="Q58" s="2"/>
      <c r="R58" s="2"/>
    </row>
    <row r="59" spans="1:18" x14ac:dyDescent="0.35">
      <c r="A59" s="106" t="str">
        <f t="shared" si="17"/>
        <v>Transportation</v>
      </c>
      <c r="B59" s="9"/>
      <c r="C59" s="9"/>
      <c r="D59" s="9"/>
      <c r="E59" s="9"/>
      <c r="F59" s="9"/>
      <c r="G59" s="9"/>
      <c r="H59" s="9"/>
      <c r="I59" s="9"/>
      <c r="J59" s="9"/>
      <c r="K59" s="9"/>
      <c r="L59" s="25" t="str">
        <f>IF(SUM(B59:K59)&gt;$D$17,"BMP acreage exceeds land use acreage"," ")</f>
        <v xml:space="preserve"> </v>
      </c>
      <c r="M59" s="26" t="str">
        <f t="shared" si="16"/>
        <v>WARNING:Total acres treated exceed total acres for this land use</v>
      </c>
      <c r="N59" s="2"/>
      <c r="O59" s="2"/>
      <c r="P59" s="2"/>
      <c r="Q59" s="2"/>
      <c r="R59" s="2"/>
    </row>
    <row r="60" spans="1:18" x14ac:dyDescent="0.35">
      <c r="A60" s="106" t="str">
        <f t="shared" si="17"/>
        <v>Water</v>
      </c>
      <c r="B60" s="9"/>
      <c r="C60" s="9"/>
      <c r="D60" s="9"/>
      <c r="E60" s="9"/>
      <c r="F60" s="9"/>
      <c r="G60" s="9"/>
      <c r="H60" s="9"/>
      <c r="I60" s="9"/>
      <c r="J60" s="9"/>
      <c r="K60" s="9"/>
      <c r="L60" s="25" t="str">
        <f>IF(SUM(B60:K60)&gt;$D$18,"BMP acreage exceeds land use acreage"," ")</f>
        <v xml:space="preserve"> </v>
      </c>
      <c r="M60" s="26" t="str">
        <f t="shared" si="16"/>
        <v>WARNING:Total acres treated exceed total acres for this land use</v>
      </c>
      <c r="N60" s="2"/>
      <c r="O60" s="2"/>
      <c r="P60" s="2"/>
      <c r="Q60" s="2"/>
      <c r="R60" s="2"/>
    </row>
    <row r="61" spans="1:18" x14ac:dyDescent="0.35">
      <c r="A61" s="106" t="str">
        <f t="shared" si="17"/>
        <v>User specified</v>
      </c>
      <c r="B61" s="9"/>
      <c r="C61" s="9"/>
      <c r="D61" s="9"/>
      <c r="E61" s="9"/>
      <c r="F61" s="9"/>
      <c r="G61" s="9"/>
      <c r="H61" s="9"/>
      <c r="I61" s="9"/>
      <c r="J61" s="9"/>
      <c r="K61" s="9"/>
      <c r="L61" s="25" t="str">
        <f>IF(SUM(B61:K61)&gt;$D$19,"BMP acreage exceeds land use acreage"," ")</f>
        <v xml:space="preserve"> </v>
      </c>
      <c r="M61" s="26" t="str">
        <f t="shared" si="16"/>
        <v>WARNING:Total acres treated exceed total acres for this land use</v>
      </c>
      <c r="N61" s="2"/>
      <c r="O61" s="2"/>
      <c r="P61" s="2"/>
      <c r="Q61" s="2"/>
      <c r="R61" s="2"/>
    </row>
    <row r="62" spans="1:18" x14ac:dyDescent="0.35">
      <c r="A62" s="106" t="str">
        <f t="shared" si="17"/>
        <v>User specified</v>
      </c>
      <c r="B62" s="9"/>
      <c r="C62" s="9"/>
      <c r="D62" s="9"/>
      <c r="E62" s="9"/>
      <c r="F62" s="9"/>
      <c r="G62" s="9"/>
      <c r="H62" s="9"/>
      <c r="I62" s="9"/>
      <c r="J62" s="9"/>
      <c r="K62" s="9"/>
      <c r="L62" s="25"/>
      <c r="M62" s="26"/>
      <c r="N62" s="2"/>
      <c r="O62" s="2"/>
      <c r="P62" s="2"/>
      <c r="Q62" s="2"/>
      <c r="R62" s="2"/>
    </row>
    <row r="63" spans="1:18" x14ac:dyDescent="0.35">
      <c r="A63" s="106" t="str">
        <f t="shared" si="17"/>
        <v>User specified</v>
      </c>
      <c r="B63" s="9"/>
      <c r="C63" s="9"/>
      <c r="D63" s="9"/>
      <c r="E63" s="9"/>
      <c r="F63" s="9"/>
      <c r="G63" s="9"/>
      <c r="H63" s="9"/>
      <c r="I63" s="9"/>
      <c r="J63" s="9"/>
      <c r="K63" s="9"/>
      <c r="L63" s="25"/>
      <c r="M63" s="26"/>
      <c r="N63" s="2"/>
      <c r="O63" s="2"/>
      <c r="P63" s="2"/>
      <c r="Q63" s="2"/>
      <c r="R63" s="2"/>
    </row>
    <row r="64" spans="1:18" x14ac:dyDescent="0.35">
      <c r="A64" s="106" t="str">
        <f t="shared" si="17"/>
        <v>User specified</v>
      </c>
      <c r="B64" s="9"/>
      <c r="C64" s="9"/>
      <c r="D64" s="9"/>
      <c r="E64" s="9"/>
      <c r="F64" s="9"/>
      <c r="G64" s="9"/>
      <c r="H64" s="9"/>
      <c r="I64" s="9"/>
      <c r="J64" s="9"/>
      <c r="K64" s="9"/>
      <c r="L64" s="25"/>
      <c r="M64" s="26"/>
      <c r="N64" s="2"/>
      <c r="O64" s="2"/>
      <c r="P64" s="2"/>
      <c r="Q64" s="2"/>
      <c r="R64" s="2"/>
    </row>
    <row r="65" spans="1:18" x14ac:dyDescent="0.35">
      <c r="A65" s="106" t="str">
        <f t="shared" si="17"/>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8"/>
        <v>0</v>
      </c>
      <c r="E69" s="28">
        <f t="shared" si="18"/>
        <v>0</v>
      </c>
      <c r="F69" s="28">
        <f t="shared" si="18"/>
        <v>0</v>
      </c>
      <c r="G69" s="28">
        <f t="shared" si="18"/>
        <v>0</v>
      </c>
      <c r="H69" s="28">
        <f t="shared" si="18"/>
        <v>0</v>
      </c>
      <c r="I69" s="28">
        <f t="shared" si="18"/>
        <v>0</v>
      </c>
      <c r="J69" s="28">
        <f t="shared" si="18"/>
        <v>0</v>
      </c>
      <c r="K69" s="28">
        <f t="shared" si="18"/>
        <v>0</v>
      </c>
      <c r="L69" s="28">
        <f>SUM(B69:K69)</f>
        <v>0</v>
      </c>
      <c r="M69" s="2"/>
      <c r="N69" s="2"/>
      <c r="O69" s="2"/>
      <c r="P69" s="2"/>
      <c r="Q69" s="2"/>
      <c r="R69" s="2"/>
    </row>
    <row r="70" spans="1:18" x14ac:dyDescent="0.35">
      <c r="A70" s="15" t="s">
        <v>37</v>
      </c>
      <c r="B70" s="29">
        <f>B69/$G$45</f>
        <v>0</v>
      </c>
      <c r="C70" s="29">
        <f t="shared" ref="C70:K70" si="19">C69/$G$45</f>
        <v>0</v>
      </c>
      <c r="D70" s="29">
        <f t="shared" si="19"/>
        <v>0</v>
      </c>
      <c r="E70" s="29">
        <f t="shared" si="19"/>
        <v>0</v>
      </c>
      <c r="F70" s="29">
        <f t="shared" si="19"/>
        <v>0</v>
      </c>
      <c r="G70" s="29">
        <f t="shared" si="19"/>
        <v>0</v>
      </c>
      <c r="H70" s="29">
        <f t="shared" si="19"/>
        <v>0</v>
      </c>
      <c r="I70" s="29">
        <f t="shared" si="19"/>
        <v>0</v>
      </c>
      <c r="J70" s="29">
        <f t="shared" si="19"/>
        <v>0</v>
      </c>
      <c r="K70" s="29">
        <f t="shared" si="19"/>
        <v>0</v>
      </c>
      <c r="L70" s="29">
        <f>L69/$G$45</f>
        <v>0</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c r="M75" s="26" t="str">
        <f t="shared" ref="M75:M86" si="20">IF(L75&gt;D8,"WARNING:Total acres treated exceed total acres for this land use"," ")</f>
        <v>WARNING:Total acres treated exceed total acres for this land use</v>
      </c>
      <c r="N75" s="2"/>
      <c r="O75" s="2"/>
      <c r="P75" s="2"/>
      <c r="Q75" s="2"/>
      <c r="R75" s="2"/>
    </row>
    <row r="76" spans="1:18" x14ac:dyDescent="0.35">
      <c r="A76" s="106" t="str">
        <f t="shared" ref="A76:A90" si="21">A9</f>
        <v>Industrial</v>
      </c>
      <c r="B76" s="9"/>
      <c r="C76" s="9"/>
      <c r="D76" s="9"/>
      <c r="E76" s="9"/>
      <c r="F76" s="9"/>
      <c r="G76" s="9"/>
      <c r="H76" s="9"/>
      <c r="I76" s="9"/>
      <c r="J76" s="9"/>
      <c r="K76" s="9"/>
      <c r="L76" s="25" t="str">
        <f>IF(SUM(B76:K76)&gt;$D$9,"BMP acreage exceeds land use acreage"," ")</f>
        <v xml:space="preserve"> </v>
      </c>
      <c r="M76" s="26" t="str">
        <f t="shared" si="20"/>
        <v>WARNING:Total acres treated exceed total acres for this land use</v>
      </c>
      <c r="N76" s="2"/>
      <c r="O76" s="2"/>
      <c r="P76" s="2"/>
      <c r="Q76" s="2"/>
      <c r="R76" s="2"/>
    </row>
    <row r="77" spans="1:18" x14ac:dyDescent="0.35">
      <c r="A77" s="106" t="str">
        <f t="shared" si="21"/>
        <v>Institutional</v>
      </c>
      <c r="B77" s="9"/>
      <c r="C77" s="9"/>
      <c r="D77" s="9"/>
      <c r="E77" s="9"/>
      <c r="F77" s="9"/>
      <c r="G77" s="9"/>
      <c r="H77" s="9"/>
      <c r="I77" s="9"/>
      <c r="J77" s="9"/>
      <c r="K77" s="9"/>
      <c r="L77" s="25" t="str">
        <f>IF(SUM(B77:K77)&gt;$D$10,"BMP acreage exceeds land use acreage"," ")</f>
        <v xml:space="preserve"> </v>
      </c>
      <c r="M77" s="26" t="str">
        <f t="shared" si="20"/>
        <v>WARNING:Total acres treated exceed total acres for this land use</v>
      </c>
      <c r="N77" s="2"/>
      <c r="O77" s="2"/>
      <c r="P77" s="2"/>
      <c r="Q77" s="2"/>
      <c r="R77" s="2"/>
    </row>
    <row r="78" spans="1:18" x14ac:dyDescent="0.35">
      <c r="A78" s="106" t="str">
        <f t="shared" si="21"/>
        <v>Multi-use</v>
      </c>
      <c r="B78" s="9"/>
      <c r="C78" s="9"/>
      <c r="D78" s="9"/>
      <c r="E78" s="9"/>
      <c r="F78" s="9"/>
      <c r="G78" s="9"/>
      <c r="H78" s="9"/>
      <c r="I78" s="9"/>
      <c r="J78" s="9"/>
      <c r="K78" s="9"/>
      <c r="L78" s="25" t="str">
        <f>IF(SUM(B78:K78)&gt;$D$11,"BMP acreage exceeds land use acreage"," ")</f>
        <v xml:space="preserve"> </v>
      </c>
      <c r="M78" s="26" t="str">
        <f t="shared" si="20"/>
        <v>WARNING:Total acres treated exceed total acres for this land use</v>
      </c>
      <c r="N78" s="2"/>
      <c r="O78" s="2"/>
      <c r="P78" s="2"/>
      <c r="Q78" s="2"/>
      <c r="R78" s="2"/>
    </row>
    <row r="79" spans="1:18" x14ac:dyDescent="0.35">
      <c r="A79" s="106" t="str">
        <f t="shared" si="21"/>
        <v>Municipal</v>
      </c>
      <c r="B79" s="9"/>
      <c r="C79" s="9"/>
      <c r="D79" s="9"/>
      <c r="E79" s="9"/>
      <c r="F79" s="9"/>
      <c r="G79" s="9"/>
      <c r="H79" s="9"/>
      <c r="I79" s="9"/>
      <c r="J79" s="9"/>
      <c r="K79" s="9"/>
      <c r="L79" s="25" t="str">
        <f>IF(SUM(B79:K79)&gt;$D$12,"BMP acreage exceeds land use acreage"," ")</f>
        <v xml:space="preserve"> </v>
      </c>
      <c r="M79" s="26" t="str">
        <f t="shared" si="20"/>
        <v>WARNING:Total acres treated exceed total acres for this land use</v>
      </c>
      <c r="N79" s="2"/>
      <c r="O79" s="2"/>
      <c r="P79" s="2"/>
      <c r="Q79" s="2"/>
      <c r="R79" s="2"/>
    </row>
    <row r="80" spans="1:18" x14ac:dyDescent="0.35">
      <c r="A80" s="106" t="str">
        <f t="shared" si="21"/>
        <v>Open space</v>
      </c>
      <c r="B80" s="9"/>
      <c r="C80" s="9"/>
      <c r="D80" s="9"/>
      <c r="E80" s="9"/>
      <c r="F80" s="9"/>
      <c r="G80" s="9"/>
      <c r="H80" s="9"/>
      <c r="I80" s="9"/>
      <c r="J80" s="9"/>
      <c r="K80" s="9"/>
      <c r="L80" s="25" t="str">
        <f>IF(SUM(B80:K80)&gt;$D$13,"BMP acreage exceeds land use acreage"," ")</f>
        <v xml:space="preserve"> </v>
      </c>
      <c r="M80" s="26" t="str">
        <f t="shared" si="20"/>
        <v>WARNING:Total acres treated exceed total acres for this land use</v>
      </c>
      <c r="N80" s="2"/>
      <c r="O80" s="2"/>
      <c r="P80" s="2"/>
      <c r="Q80" s="2"/>
      <c r="R80" s="2"/>
    </row>
    <row r="81" spans="1:18" x14ac:dyDescent="0.35">
      <c r="A81" s="106" t="str">
        <f t="shared" si="21"/>
        <v>Residential</v>
      </c>
      <c r="B81" s="9"/>
      <c r="C81" s="9"/>
      <c r="D81" s="9"/>
      <c r="E81" s="9"/>
      <c r="F81" s="9"/>
      <c r="G81" s="9"/>
      <c r="H81" s="9"/>
      <c r="I81" s="9"/>
      <c r="J81" s="9"/>
      <c r="K81" s="9"/>
      <c r="L81" s="25" t="str">
        <f>IF(SUM(B81:K81)&gt;$D$14,"BMP acreage exceeds land use acreage"," ")</f>
        <v xml:space="preserve"> </v>
      </c>
      <c r="M81" s="26" t="str">
        <f t="shared" si="20"/>
        <v>WARNING:Total acres treated exceed total acres for this land use</v>
      </c>
      <c r="N81" s="2"/>
      <c r="O81" s="2"/>
      <c r="P81" s="2"/>
      <c r="Q81" s="2"/>
      <c r="R81" s="2"/>
    </row>
    <row r="82" spans="1:18" x14ac:dyDescent="0.35">
      <c r="A82" s="106" t="str">
        <f t="shared" si="21"/>
        <v>Park</v>
      </c>
      <c r="B82" s="9"/>
      <c r="C82" s="9"/>
      <c r="D82" s="9"/>
      <c r="E82" s="9"/>
      <c r="F82" s="9"/>
      <c r="G82" s="9"/>
      <c r="H82" s="9"/>
      <c r="I82" s="9"/>
      <c r="J82" s="9"/>
      <c r="K82" s="9"/>
      <c r="L82" s="25" t="str">
        <f>IF(SUM(B82:K82)&gt;$D$15,"BMP acreage exceeds land use acreage"," ")</f>
        <v xml:space="preserve"> </v>
      </c>
      <c r="M82" s="26" t="str">
        <f t="shared" si="20"/>
        <v>WARNING:Total acres treated exceed total acres for this land use</v>
      </c>
      <c r="N82" s="2"/>
      <c r="O82" s="2"/>
      <c r="P82" s="2"/>
      <c r="Q82" s="2"/>
      <c r="R82" s="2"/>
    </row>
    <row r="83" spans="1:18" x14ac:dyDescent="0.35">
      <c r="A83" s="106" t="str">
        <f t="shared" si="21"/>
        <v>Agriculture</v>
      </c>
      <c r="B83" s="9"/>
      <c r="C83" s="9"/>
      <c r="D83" s="9"/>
      <c r="E83" s="9"/>
      <c r="F83" s="9"/>
      <c r="G83" s="9"/>
      <c r="H83" s="9"/>
      <c r="I83" s="9"/>
      <c r="J83" s="9"/>
      <c r="K83" s="9"/>
      <c r="L83" s="25" t="str">
        <f>IF(SUM(B83:K83)&gt;$D$16,"BMP acreage exceeds land use acreage"," ")</f>
        <v xml:space="preserve"> </v>
      </c>
      <c r="M83" s="26" t="str">
        <f t="shared" si="20"/>
        <v>WARNING:Total acres treated exceed total acres for this land use</v>
      </c>
      <c r="N83" s="2"/>
      <c r="O83" s="2"/>
      <c r="P83" s="2"/>
      <c r="Q83" s="2"/>
      <c r="R83" s="2"/>
    </row>
    <row r="84" spans="1:18" x14ac:dyDescent="0.35">
      <c r="A84" s="106" t="str">
        <f t="shared" si="21"/>
        <v>Transportation</v>
      </c>
      <c r="B84" s="9"/>
      <c r="C84" s="9"/>
      <c r="D84" s="9"/>
      <c r="E84" s="9"/>
      <c r="F84" s="9"/>
      <c r="G84" s="9"/>
      <c r="H84" s="9"/>
      <c r="I84" s="9"/>
      <c r="J84" s="9"/>
      <c r="K84" s="9"/>
      <c r="L84" s="25" t="str">
        <f>IF(SUM(B84:K84)&gt;$D$17,"BMP acreage exceeds land use acreage"," ")</f>
        <v xml:space="preserve"> </v>
      </c>
      <c r="M84" s="26" t="str">
        <f t="shared" si="20"/>
        <v>WARNING:Total acres treated exceed total acres for this land use</v>
      </c>
      <c r="N84" s="2"/>
      <c r="O84" s="2"/>
      <c r="P84" s="2"/>
      <c r="Q84" s="2"/>
      <c r="R84" s="2"/>
    </row>
    <row r="85" spans="1:18" x14ac:dyDescent="0.35">
      <c r="A85" s="106" t="str">
        <f t="shared" si="21"/>
        <v>Water</v>
      </c>
      <c r="B85" s="9"/>
      <c r="C85" s="9"/>
      <c r="D85" s="9"/>
      <c r="E85" s="9"/>
      <c r="F85" s="9"/>
      <c r="G85" s="9"/>
      <c r="H85" s="9"/>
      <c r="I85" s="9"/>
      <c r="J85" s="9"/>
      <c r="K85" s="9"/>
      <c r="L85" s="25" t="str">
        <f>IF(SUM(B85:K85)&gt;$D$18,"BMP acreage exceeds land use acreage"," ")</f>
        <v xml:space="preserve"> </v>
      </c>
      <c r="M85" s="26" t="str">
        <f t="shared" si="20"/>
        <v>WARNING:Total acres treated exceed total acres for this land use</v>
      </c>
      <c r="N85" s="2"/>
      <c r="O85" s="2"/>
      <c r="P85" s="2"/>
      <c r="Q85" s="2"/>
      <c r="R85" s="2"/>
    </row>
    <row r="86" spans="1:18" x14ac:dyDescent="0.35">
      <c r="A86" s="106" t="str">
        <f t="shared" si="21"/>
        <v>User specified</v>
      </c>
      <c r="B86" s="9"/>
      <c r="C86" s="9"/>
      <c r="D86" s="9"/>
      <c r="E86" s="9"/>
      <c r="F86" s="9"/>
      <c r="G86" s="9"/>
      <c r="H86" s="9"/>
      <c r="I86" s="9"/>
      <c r="J86" s="9"/>
      <c r="K86" s="9"/>
      <c r="L86" s="25" t="str">
        <f>IF(SUM(B86:K86)&gt;$D$19,"BMP acreage exceeds land use acreage"," ")</f>
        <v xml:space="preserve"> </v>
      </c>
      <c r="M86" s="26" t="str">
        <f t="shared" si="20"/>
        <v>WARNING:Total acres treated exceed total acres for this land use</v>
      </c>
      <c r="N86" s="2"/>
      <c r="O86" s="2"/>
      <c r="P86" s="2"/>
      <c r="Q86" s="2"/>
      <c r="R86" s="2"/>
    </row>
    <row r="87" spans="1:18" x14ac:dyDescent="0.35">
      <c r="A87" s="106" t="str">
        <f t="shared" si="21"/>
        <v>User specified</v>
      </c>
      <c r="B87" s="9"/>
      <c r="C87" s="9"/>
      <c r="D87" s="9"/>
      <c r="E87" s="9"/>
      <c r="F87" s="9"/>
      <c r="G87" s="9"/>
      <c r="H87" s="9"/>
      <c r="I87" s="9"/>
      <c r="J87" s="9"/>
      <c r="K87" s="9"/>
      <c r="L87" s="25"/>
      <c r="M87" s="26"/>
      <c r="N87" s="2"/>
      <c r="O87" s="2"/>
      <c r="P87" s="2"/>
      <c r="Q87" s="2"/>
      <c r="R87" s="2"/>
    </row>
    <row r="88" spans="1:18" x14ac:dyDescent="0.35">
      <c r="A88" s="106" t="str">
        <f t="shared" si="21"/>
        <v>User specified</v>
      </c>
      <c r="B88" s="9"/>
      <c r="C88" s="9"/>
      <c r="D88" s="9"/>
      <c r="E88" s="9"/>
      <c r="F88" s="9"/>
      <c r="G88" s="9"/>
      <c r="H88" s="9"/>
      <c r="I88" s="9"/>
      <c r="J88" s="9"/>
      <c r="K88" s="9"/>
      <c r="L88" s="25"/>
      <c r="M88" s="26"/>
      <c r="N88" s="2"/>
      <c r="O88" s="2"/>
      <c r="P88" s="2"/>
      <c r="Q88" s="2"/>
      <c r="R88" s="2"/>
    </row>
    <row r="89" spans="1:18" x14ac:dyDescent="0.35">
      <c r="A89" s="106" t="str">
        <f t="shared" si="21"/>
        <v>User specified</v>
      </c>
      <c r="B89" s="9"/>
      <c r="C89" s="9"/>
      <c r="D89" s="9"/>
      <c r="E89" s="9"/>
      <c r="F89" s="9"/>
      <c r="G89" s="9"/>
      <c r="H89" s="9"/>
      <c r="I89" s="9"/>
      <c r="J89" s="9"/>
      <c r="K89" s="9"/>
      <c r="L89" s="25"/>
      <c r="M89" s="26"/>
      <c r="N89" s="2"/>
      <c r="O89" s="2"/>
      <c r="P89" s="2"/>
      <c r="Q89" s="2"/>
      <c r="R89" s="2"/>
    </row>
    <row r="90" spans="1:18" x14ac:dyDescent="0.35">
      <c r="A90" s="106" t="str">
        <f t="shared" si="21"/>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2">(((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2"/>
        <v>0</v>
      </c>
      <c r="E94" s="35">
        <f t="shared" si="22"/>
        <v>0</v>
      </c>
      <c r="F94" s="35">
        <f t="shared" si="22"/>
        <v>0</v>
      </c>
      <c r="G94" s="35">
        <f t="shared" si="22"/>
        <v>0</v>
      </c>
      <c r="H94" s="35">
        <f t="shared" si="22"/>
        <v>0</v>
      </c>
      <c r="I94" s="35">
        <f t="shared" si="22"/>
        <v>0</v>
      </c>
      <c r="J94" s="35">
        <f t="shared" si="22"/>
        <v>0</v>
      </c>
      <c r="K94" s="35">
        <f t="shared" si="22"/>
        <v>0</v>
      </c>
      <c r="L94" s="35">
        <f>SUM(B94:K94)</f>
        <v>0</v>
      </c>
      <c r="M94" s="2"/>
      <c r="N94" s="2"/>
      <c r="O94" s="2"/>
      <c r="P94" s="2"/>
      <c r="Q94" s="2"/>
      <c r="R94" s="2"/>
    </row>
    <row r="95" spans="1:18" x14ac:dyDescent="0.35">
      <c r="A95" s="15" t="s">
        <v>37</v>
      </c>
      <c r="B95" s="29">
        <f>B94/$H$45</f>
        <v>0</v>
      </c>
      <c r="C95" s="29">
        <f t="shared" ref="C95:K95" si="23">C94/$H$45</f>
        <v>0</v>
      </c>
      <c r="D95" s="29">
        <f t="shared" si="23"/>
        <v>0</v>
      </c>
      <c r="E95" s="29">
        <f t="shared" si="23"/>
        <v>0</v>
      </c>
      <c r="F95" s="29">
        <f t="shared" si="23"/>
        <v>0</v>
      </c>
      <c r="G95" s="29">
        <f t="shared" si="23"/>
        <v>0</v>
      </c>
      <c r="H95" s="29">
        <f t="shared" si="23"/>
        <v>0</v>
      </c>
      <c r="I95" s="29">
        <f t="shared" si="23"/>
        <v>0</v>
      </c>
      <c r="J95" s="29">
        <f t="shared" si="23"/>
        <v>0</v>
      </c>
      <c r="K95" s="29">
        <f t="shared" si="23"/>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ht="15" customHeight="1" x14ac:dyDescent="0.35">
      <c r="A99" s="148"/>
      <c r="B99" s="43" t="s">
        <v>45</v>
      </c>
      <c r="C99" s="43" t="s">
        <v>45</v>
      </c>
      <c r="D99" s="134"/>
      <c r="E99" s="134"/>
      <c r="F99" s="134"/>
      <c r="G99" s="134"/>
      <c r="H99" s="134"/>
      <c r="I99" s="134"/>
      <c r="J99" s="134"/>
      <c r="K99" s="134"/>
      <c r="L99" s="134"/>
      <c r="M99" s="5"/>
      <c r="N99" s="5"/>
      <c r="O99" s="5"/>
      <c r="P99" s="5"/>
      <c r="Q99" s="5"/>
      <c r="R99" s="5"/>
    </row>
    <row r="100" spans="1:18" ht="15" customHeight="1" x14ac:dyDescent="0.35">
      <c r="A100" s="4" t="s">
        <v>38</v>
      </c>
      <c r="B100" s="100">
        <v>0.44</v>
      </c>
      <c r="C100" s="100">
        <v>0.85</v>
      </c>
      <c r="D100" s="134"/>
      <c r="E100" s="134"/>
      <c r="F100" s="134"/>
      <c r="G100" s="134"/>
      <c r="H100" s="134"/>
      <c r="I100" s="134"/>
      <c r="J100" s="134"/>
      <c r="K100" s="134"/>
      <c r="L100" s="134"/>
      <c r="M100" s="26" t="str">
        <f t="shared" ref="M100:M111" si="24">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24"/>
        <v xml:space="preserve"> </v>
      </c>
      <c r="N101" s="2"/>
      <c r="O101" s="2"/>
      <c r="P101" s="2"/>
      <c r="Q101" s="2"/>
      <c r="R101" s="2"/>
    </row>
    <row r="102" spans="1:18" ht="15" customHeight="1" x14ac:dyDescent="0.35">
      <c r="A102" s="24" t="s">
        <v>24</v>
      </c>
      <c r="B102" s="100">
        <v>0</v>
      </c>
      <c r="C102" s="100">
        <v>0.68</v>
      </c>
      <c r="D102" s="134"/>
      <c r="E102" s="134"/>
      <c r="F102" s="134"/>
      <c r="G102" s="134"/>
      <c r="H102" s="134"/>
      <c r="I102" s="134"/>
      <c r="J102" s="134"/>
      <c r="K102" s="134"/>
      <c r="L102" s="134"/>
      <c r="M102" s="26" t="str">
        <f t="shared" si="24"/>
        <v xml:space="preserve"> </v>
      </c>
      <c r="N102" s="2"/>
      <c r="O102" s="2"/>
      <c r="P102" s="2"/>
      <c r="Q102" s="2"/>
      <c r="R102" s="2"/>
    </row>
    <row r="103" spans="1:18" ht="15" customHeight="1" x14ac:dyDescent="0.35">
      <c r="A103" s="4" t="s">
        <v>25</v>
      </c>
      <c r="B103" s="100">
        <v>0</v>
      </c>
      <c r="C103" s="100">
        <v>0.96</v>
      </c>
      <c r="D103" s="134"/>
      <c r="E103" s="134"/>
      <c r="F103" s="134"/>
      <c r="G103" s="134"/>
      <c r="H103" s="134"/>
      <c r="I103" s="134"/>
      <c r="J103" s="134"/>
      <c r="K103" s="134"/>
      <c r="L103" s="134"/>
      <c r="M103" s="26" t="str">
        <f t="shared" si="24"/>
        <v xml:space="preserve"> </v>
      </c>
      <c r="N103" s="2"/>
      <c r="O103" s="2"/>
      <c r="P103" s="2"/>
      <c r="Q103" s="2"/>
      <c r="R103" s="2"/>
    </row>
    <row r="104" spans="1:18" ht="15" customHeight="1" x14ac:dyDescent="0.35">
      <c r="A104" s="4" t="s">
        <v>40</v>
      </c>
      <c r="B104" s="100">
        <v>0.45</v>
      </c>
      <c r="C104" s="100">
        <v>0.74</v>
      </c>
      <c r="D104" s="134"/>
      <c r="E104" s="134"/>
      <c r="F104" s="134"/>
      <c r="G104" s="134"/>
      <c r="H104" s="134"/>
      <c r="I104" s="134"/>
      <c r="J104" s="134"/>
      <c r="K104" s="134"/>
      <c r="L104" s="134"/>
      <c r="M104" s="26" t="str">
        <f t="shared" si="24"/>
        <v xml:space="preserve"> </v>
      </c>
      <c r="N104" s="2"/>
      <c r="O104" s="2"/>
      <c r="P104" s="2"/>
      <c r="Q104" s="2"/>
      <c r="R104" s="2"/>
    </row>
    <row r="105" spans="1:18" ht="15" customHeight="1" x14ac:dyDescent="0.35">
      <c r="A105" s="4" t="s">
        <v>27</v>
      </c>
      <c r="B105" s="100">
        <v>0.47</v>
      </c>
      <c r="C105" s="100">
        <v>0.85</v>
      </c>
      <c r="D105" s="134"/>
      <c r="E105" s="134"/>
      <c r="F105" s="134"/>
      <c r="G105" s="134"/>
      <c r="H105" s="134"/>
      <c r="I105" s="134"/>
      <c r="J105" s="134"/>
      <c r="K105" s="134"/>
      <c r="L105" s="134"/>
      <c r="M105" s="26" t="str">
        <f t="shared" si="24"/>
        <v xml:space="preserve"> </v>
      </c>
      <c r="N105" s="2"/>
      <c r="O105" s="2"/>
      <c r="P105" s="2"/>
      <c r="Q105" s="2"/>
      <c r="R105" s="2"/>
    </row>
    <row r="106" spans="1:18" ht="15" customHeight="1" x14ac:dyDescent="0.35">
      <c r="A106" s="4" t="s">
        <v>28</v>
      </c>
      <c r="B106" s="100">
        <v>0.4</v>
      </c>
      <c r="C106" s="100">
        <v>0.68</v>
      </c>
      <c r="D106" s="134"/>
      <c r="E106" s="134"/>
      <c r="F106" s="134"/>
      <c r="G106" s="134"/>
      <c r="H106" s="134"/>
      <c r="I106" s="134"/>
      <c r="J106" s="134"/>
      <c r="K106" s="134"/>
      <c r="L106" s="134"/>
      <c r="M106" s="26" t="str">
        <f t="shared" si="24"/>
        <v xml:space="preserve"> </v>
      </c>
      <c r="N106" s="2"/>
      <c r="O106" s="2"/>
      <c r="P106" s="2"/>
      <c r="Q106" s="2"/>
      <c r="R106" s="2"/>
    </row>
    <row r="107" spans="1:18" ht="15" customHeight="1" x14ac:dyDescent="0.35">
      <c r="A107" s="4" t="s">
        <v>29</v>
      </c>
      <c r="B107" s="100">
        <v>0.5</v>
      </c>
      <c r="C107" s="100">
        <v>0.84</v>
      </c>
      <c r="D107" s="134"/>
      <c r="E107" s="134"/>
      <c r="F107" s="134"/>
      <c r="G107" s="134"/>
      <c r="H107" s="134"/>
      <c r="I107" s="134"/>
      <c r="J107" s="134"/>
      <c r="K107" s="134"/>
      <c r="L107" s="134"/>
      <c r="M107" s="26" t="str">
        <f t="shared" si="24"/>
        <v xml:space="preserve"> </v>
      </c>
      <c r="N107" s="2"/>
      <c r="O107" s="2"/>
      <c r="P107" s="2"/>
      <c r="Q107" s="2"/>
      <c r="R107" s="2"/>
    </row>
    <row r="108" spans="1:18" ht="15" customHeight="1" x14ac:dyDescent="0.35">
      <c r="A108" s="4" t="s">
        <v>30</v>
      </c>
      <c r="B108" s="101">
        <v>0.38</v>
      </c>
      <c r="C108" s="100">
        <v>0.73</v>
      </c>
      <c r="D108" s="134"/>
      <c r="E108" s="134"/>
      <c r="F108" s="134"/>
      <c r="G108" s="134"/>
      <c r="H108" s="134"/>
      <c r="I108" s="134"/>
      <c r="J108" s="134"/>
      <c r="K108" s="134"/>
      <c r="L108" s="134"/>
      <c r="M108" s="26" t="str">
        <f t="shared" si="24"/>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24"/>
        <v xml:space="preserve"> </v>
      </c>
      <c r="N109" s="2"/>
      <c r="O109" s="2"/>
      <c r="P109" s="2"/>
      <c r="Q109" s="2"/>
      <c r="R109" s="2"/>
    </row>
    <row r="110" spans="1:18" ht="15" customHeight="1" x14ac:dyDescent="0.35">
      <c r="A110" s="149"/>
      <c r="B110" s="103" t="s">
        <v>50</v>
      </c>
      <c r="C110" s="103" t="s">
        <v>51</v>
      </c>
      <c r="D110" s="147"/>
      <c r="E110" s="134"/>
      <c r="F110" s="134"/>
      <c r="G110" s="134"/>
      <c r="H110" s="134"/>
      <c r="I110" s="134"/>
      <c r="J110" s="134"/>
      <c r="K110" s="134"/>
      <c r="L110" s="134"/>
      <c r="M110" s="26" t="str">
        <f t="shared" si="24"/>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24"/>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32" si="25">IF(L121&gt;D8,"WARNING:Total acres treated exceed total acres for this land use"," ")</f>
        <v xml:space="preserve"> </v>
      </c>
      <c r="N121" s="2"/>
      <c r="O121" s="2"/>
      <c r="P121" s="2"/>
      <c r="Q121" s="2"/>
      <c r="R121" s="2"/>
    </row>
    <row r="122" spans="1:18"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5"/>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si="25"/>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25"/>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25"/>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25"/>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25"/>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25"/>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25"/>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25"/>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25"/>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25"/>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4">
    <dataValidation type="decimal" operator="lessThanOrEqual" allowBlank="1" showInputMessage="1" showErrorMessage="1" error="Area treated by BMP cannot exceed the area for this land use" sqref="L121 B124:C124 K121:K128 A121:J121 A125:J128 A122:A124 B122:J122" xr:uid="{00000000-0002-0000-0500-000000000000}">
      <formula1>$F54</formula1>
    </dataValidation>
    <dataValidation type="decimal" operator="lessThanOrEqual" allowBlank="1" showInputMessage="1" showErrorMessage="1" error="Area treated by BMP cannot exceed the area for this land use" sqref="B50:K65" xr:uid="{00000000-0002-0000-0500-000001000000}">
      <formula1>$D8</formula1>
    </dataValidation>
    <dataValidation type="decimal" operator="lessThanOrEqual" allowBlank="1" showInputMessage="1" showErrorMessage="1" error="Area treated by BMP cannot exceed the area for this land use" sqref="A129:K132" xr:uid="{00000000-0002-0000-0500-000002000000}">
      <formula1>$F66</formula1>
    </dataValidation>
    <dataValidation type="decimal" operator="lessThanOrEqual" allowBlank="1" showInputMessage="1" showErrorMessage="1" error="Area treated by BMP cannot exceed the area for this land use" sqref="L125 B98:C99" xr:uid="{00000000-0002-0000-0500-000003000000}">
      <formula1>$D6</formula1>
    </dataValidation>
    <dataValidation type="decimal" operator="lessThanOrEqual" allowBlank="1" showInputMessage="1" showErrorMessage="1" error="Area treated by BMP cannot exceed the area for this land use" sqref="M18:M24" xr:uid="{00000000-0002-0000-0500-000004000000}">
      <formula1>$D1048573</formula1>
    </dataValidation>
    <dataValidation allowBlank="1" showInputMessage="1" sqref="B29:F44 B17:C17 B8:C14 F8:F14 F17" xr:uid="{00000000-0002-0000-0500-000005000000}"/>
    <dataValidation type="decimal" operator="lessThanOrEqual" allowBlank="1" showInputMessage="1" showErrorMessage="1" error="Area treated by BMP cannot exceed the area for this land use" sqref="D75:K85 B75:B85 B86:K90" xr:uid="{00000000-0002-0000-0500-000006000000}">
      <formula1>$D8</formula1>
    </dataValidation>
    <dataValidation type="decimal" operator="lessThanOrEqual" allowBlank="1" showInputMessage="1" showErrorMessage="1" error="Area treated by BMP cannot exceed the area for this land use" sqref="C75" xr:uid="{00000000-0002-0000-0500-000007000000}">
      <formula1>$D$8</formula1>
    </dataValidation>
    <dataValidation type="decimal" operator="lessThanOrEqual" allowBlank="1" showInputMessage="1" showErrorMessage="1" error="Area treated by BMP cannot exceed the area for this land use" sqref="C76" xr:uid="{00000000-0002-0000-0500-000008000000}">
      <formula1>$D$9</formula1>
    </dataValidation>
    <dataValidation type="decimal" operator="lessThanOrEqual" allowBlank="1" showInputMessage="1" showErrorMessage="1" error="Area treated by BMP cannot exceed the area for this land use" sqref="C77" xr:uid="{00000000-0002-0000-0500-000009000000}">
      <formula1>$D$10</formula1>
    </dataValidation>
    <dataValidation type="decimal" operator="lessThanOrEqual" allowBlank="1" showInputMessage="1" showErrorMessage="1" error="Area treated by BMP cannot exceed the area for this land use" sqref="C78" xr:uid="{00000000-0002-0000-0500-00000A000000}">
      <formula1>$D$11</formula1>
    </dataValidation>
    <dataValidation type="decimal" operator="lessThanOrEqual" allowBlank="1" showInputMessage="1" showErrorMessage="1" error="Area treated by BMP cannot exceed the area for this land use" sqref="C79" xr:uid="{00000000-0002-0000-0500-00000B000000}">
      <formula1>$D$12</formula1>
    </dataValidation>
    <dataValidation type="decimal" operator="lessThanOrEqual" allowBlank="1" showInputMessage="1" showErrorMessage="1" error="Area treated by BMP cannot exceed the area for this land use" sqref="C80" xr:uid="{00000000-0002-0000-0500-00000C000000}">
      <formula1>$D$13</formula1>
    </dataValidation>
    <dataValidation type="decimal" operator="lessThanOrEqual" allowBlank="1" showInputMessage="1" showErrorMessage="1" error="Area treated by BMP cannot exceed the area for this land use" sqref="C81" xr:uid="{00000000-0002-0000-0500-00000D000000}">
      <formula1>$D$14</formula1>
    </dataValidation>
    <dataValidation type="decimal" operator="lessThanOrEqual" allowBlank="1" showInputMessage="1" showErrorMessage="1" error="Area treated by BMP cannot exceed the area for this land use" sqref="C82" xr:uid="{00000000-0002-0000-0500-00000E000000}">
      <formula1>$D$15</formula1>
    </dataValidation>
    <dataValidation type="decimal" operator="lessThanOrEqual" allowBlank="1" showInputMessage="1" showErrorMessage="1" error="Area treated by BMP cannot exceed the area for this land use" sqref="C83" xr:uid="{00000000-0002-0000-0500-00000F000000}">
      <formula1>$D$16</formula1>
    </dataValidation>
    <dataValidation type="decimal" operator="lessThanOrEqual" allowBlank="1" showInputMessage="1" showErrorMessage="1" error="Area treated by BMP cannot exceed the area for this land use" sqref="C84" xr:uid="{00000000-0002-0000-0500-000010000000}">
      <formula1>$D$17</formula1>
    </dataValidation>
    <dataValidation type="decimal" operator="lessThanOrEqual" allowBlank="1" showInputMessage="1" showErrorMessage="1" error="Area treated by BMP cannot exceed the area for this land use" sqref="C85" xr:uid="{00000000-0002-0000-0500-000011000000}">
      <formula1>$D$18</formula1>
    </dataValidation>
    <dataValidation type="decimal" operator="greaterThan" allowBlank="1" showInputMessage="1" showErrorMessage="1" error="Must be &gt; 0. If this land use does not exist, enter a very small value (e.g. 0.000001 or less)" sqref="D8:D23" xr:uid="{00000000-0002-0000-0500-000012000000}">
      <formula1>0</formula1>
    </dataValidation>
    <dataValidation errorStyle="warning" allowBlank="1" showInputMessage="1" showErrorMessage="1" error="EMC has been changed" sqref="I8:K17 L29:L44" xr:uid="{00000000-0002-0000-0500-000013000000}"/>
    <dataValidation type="decimal" operator="lessThanOrEqual" allowBlank="1" showInputMessage="1" showErrorMessage="1" error="Must be less than or equal to 1" prompt="Must be less than or equal to 1" sqref="C66:E66 K66 D68:K68 D93:K93 C91" xr:uid="{00000000-0002-0000-0500-000014000000}">
      <formula1>1</formula1>
    </dataValidation>
    <dataValidation type="decimal" operator="lessThanOrEqual" allowBlank="1" showInputMessage="1" showErrorMessage="1" error="Must be 1 or less" prompt="Must be 1 or less" sqref="I67:J67 I92:J92" xr:uid="{00000000-0002-0000-0500-000015000000}">
      <formula1>1</formula1>
    </dataValidation>
    <dataValidation type="decimal" operator="lessThanOrEqual" allowBlank="1" showInputMessage="1" showErrorMessage="1" error="Value must be less than 1" prompt="Value must be less than 1" sqref="B68 B93" xr:uid="{00000000-0002-0000-0500-000016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500-000017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00000000-0004-0000-0500-000001000000}"/>
    <hyperlink ref="A5:L5" r:id="rId3" location="Section_1:_Calculation_of_unadjusted_total_loads" display="SECTION 1: UNADJUSTED TOTAL LOAD " xr:uid="{00000000-0004-0000-0500-000002000000}"/>
    <hyperlink ref="E27" r:id="rId4" display="Annual Rainfall" xr:uid="{00000000-0004-0000-0500-000003000000}"/>
    <hyperlink ref="A26:L26" r:id="rId5" location="Section_2:_Calculation_of_adjusted_total_loads" display="SECTION 2: ADJUSTED TOTAL LOAD" xr:uid="{00000000-0004-0000-0500-000004000000}"/>
    <hyperlink ref="A47:L47" r:id="rId6" location="Section_3:_Calculations_for_phosphorus_load_reductions_associated_with_BMP_implementation" display="SECTION 3: PHOSPHORUS LOAD REDUCTIONS ASSOCIATED WITH BMP IMPLEMENTATION" xr:uid="{00000000-0004-0000-0500-000005000000}"/>
    <hyperlink ref="A72:L72" r:id="rId7" location="Section_4:_Calculations_for_TSS_load_reductions_associated_with_BMP_implementation" display="TSS LOAD REDUCTIONS ASSOCIATED WITH BMP IMPLEMENTATION" xr:uid="{00000000-0004-0000-0500-000006000000}"/>
    <hyperlink ref="A97:L97" r:id="rId8" location="Section_5:_Default_values_for_BMP_and_land_use_inputs" display="SECTION 5: BMP AND LAND USE INPUT VALUES" xr:uid="{00000000-0004-0000-0500-000007000000}"/>
    <hyperlink ref="A127" r:id="rId9" xr:uid="{00000000-0004-0000-0500-000008000000}"/>
    <hyperlink ref="A128" r:id="rId10" xr:uid="{00000000-0004-0000-0500-000009000000}"/>
    <hyperlink ref="A126" r:id="rId11" xr:uid="{00000000-0004-0000-0500-00000A000000}"/>
    <hyperlink ref="B122" r:id="rId12" xr:uid="{00000000-0004-0000-0500-00000B000000}"/>
    <hyperlink ref="F122" r:id="rId13" xr:uid="{00000000-0004-0000-0500-00000C000000}"/>
    <hyperlink ref="E122" r:id="rId14" xr:uid="{00000000-0004-0000-0500-00000D000000}"/>
    <hyperlink ref="G122" r:id="rId15" xr:uid="{00000000-0004-0000-0500-00000E000000}"/>
    <hyperlink ref="H122" r:id="rId16" xr:uid="{00000000-0004-0000-0500-00000F000000}"/>
    <hyperlink ref="I122" r:id="rId17" xr:uid="{00000000-0004-0000-0500-000010000000}"/>
    <hyperlink ref="J122" r:id="rId18" xr:uid="{00000000-0004-0000-0500-000011000000}"/>
    <hyperlink ref="A100" r:id="rId19" xr:uid="{00000000-0004-0000-0500-000012000000}"/>
    <hyperlink ref="A104" r:id="rId20" xr:uid="{00000000-0004-0000-0500-000013000000}"/>
    <hyperlink ref="A103" r:id="rId21" xr:uid="{00000000-0004-0000-0500-000014000000}"/>
    <hyperlink ref="A105" r:id="rId22" xr:uid="{00000000-0004-0000-0500-000015000000}"/>
    <hyperlink ref="A106" r:id="rId23" xr:uid="{00000000-0004-0000-0500-000016000000}"/>
    <hyperlink ref="A107" r:id="rId24" xr:uid="{00000000-0004-0000-0500-000017000000}"/>
    <hyperlink ref="A108" r:id="rId25" xr:uid="{00000000-0004-0000-0500-000018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294"/>
  <sheetViews>
    <sheetView workbookViewId="0">
      <selection activeCell="A2" sqref="A2:E2"/>
    </sheetView>
  </sheetViews>
  <sheetFormatPr defaultColWidth="0" defaultRowHeight="14.5" x14ac:dyDescent="0.35"/>
  <cols>
    <col min="1" max="1" width="30.1796875" style="40" bestFit="1" customWidth="1"/>
    <col min="2" max="2" width="15.7265625" style="40" bestFit="1" customWidth="1"/>
    <col min="3" max="3" width="14.26953125" style="40" customWidth="1"/>
    <col min="4" max="4" width="10.453125" style="40" bestFit="1" customWidth="1"/>
    <col min="5" max="5" width="13.26953125" style="40" customWidth="1"/>
    <col min="6" max="6" width="11.453125" style="40" bestFit="1" customWidth="1"/>
    <col min="7" max="7" width="11.26953125" style="40" customWidth="1"/>
    <col min="8" max="8" width="10.453125" style="40" bestFit="1" customWidth="1"/>
    <col min="9" max="9" width="12.1796875" style="40" customWidth="1"/>
    <col min="10" max="10" width="12" style="40" customWidth="1"/>
    <col min="11" max="11" width="11.453125" style="40" customWidth="1"/>
    <col min="12" max="12" width="34.453125" style="41" customWidth="1"/>
    <col min="13" max="13" width="11.81640625" style="1" hidden="1" customWidth="1"/>
    <col min="14" max="14" width="11.453125" style="1" hidden="1" customWidth="1"/>
    <col min="15" max="15" width="12.7265625" style="1" hidden="1" customWidth="1"/>
    <col min="16" max="16384" width="9.1796875" style="1" hidden="1"/>
  </cols>
  <sheetData>
    <row r="1" spans="1:18" ht="26" x14ac:dyDescent="0.35">
      <c r="A1" s="150" t="s">
        <v>0</v>
      </c>
      <c r="B1" s="150"/>
      <c r="C1" s="150"/>
      <c r="D1" s="150"/>
      <c r="E1" s="150"/>
      <c r="F1" s="150"/>
      <c r="G1" s="150"/>
      <c r="H1" s="150"/>
      <c r="I1" s="150"/>
      <c r="J1" s="150"/>
      <c r="K1" s="150"/>
      <c r="L1" s="150"/>
    </row>
    <row r="2" spans="1:18" ht="26.25" customHeight="1" x14ac:dyDescent="0.35">
      <c r="A2" s="156" t="s">
        <v>58</v>
      </c>
      <c r="B2" s="156"/>
      <c r="C2" s="156"/>
      <c r="D2" s="156"/>
      <c r="E2" s="156"/>
      <c r="F2" s="157"/>
      <c r="G2" s="157"/>
      <c r="H2" s="157"/>
      <c r="I2" s="157"/>
      <c r="J2" s="157"/>
      <c r="K2" s="157"/>
      <c r="L2" s="157"/>
    </row>
    <row r="3" spans="1:18" ht="26.25" customHeight="1" x14ac:dyDescent="0.35">
      <c r="A3" s="158" t="s">
        <v>64</v>
      </c>
      <c r="B3" s="158"/>
      <c r="C3" s="158"/>
      <c r="D3" s="158"/>
      <c r="E3" s="158"/>
      <c r="F3" s="155">
        <v>6</v>
      </c>
      <c r="G3" s="155"/>
      <c r="H3" s="155"/>
      <c r="I3" s="155"/>
      <c r="J3" s="155"/>
      <c r="K3" s="155"/>
      <c r="L3" s="155"/>
    </row>
    <row r="4" spans="1:18" ht="26.25" customHeight="1" x14ac:dyDescent="0.35">
      <c r="A4" s="72" t="s">
        <v>78</v>
      </c>
      <c r="B4" s="155"/>
      <c r="C4" s="155"/>
      <c r="D4" s="155"/>
      <c r="E4" s="155"/>
      <c r="F4" s="155"/>
      <c r="G4" s="155"/>
      <c r="H4" s="155"/>
      <c r="I4" s="155"/>
      <c r="J4" s="155"/>
      <c r="K4" s="155"/>
      <c r="L4" s="155"/>
    </row>
    <row r="5" spans="1:18" ht="26" x14ac:dyDescent="0.35">
      <c r="A5" s="139" t="s">
        <v>89</v>
      </c>
      <c r="B5" s="151"/>
      <c r="C5" s="151"/>
      <c r="D5" s="151"/>
      <c r="E5" s="151"/>
      <c r="F5" s="151"/>
      <c r="G5" s="151"/>
      <c r="H5" s="151"/>
      <c r="I5" s="151"/>
      <c r="J5" s="151"/>
      <c r="K5" s="151"/>
      <c r="L5" s="152"/>
      <c r="M5" s="2"/>
      <c r="N5" s="2"/>
      <c r="O5" s="2"/>
      <c r="P5" s="2"/>
      <c r="Q5" s="2"/>
      <c r="R5" s="2"/>
    </row>
    <row r="6" spans="1:18" s="6" customFormat="1" ht="30" customHeight="1" x14ac:dyDescent="0.35">
      <c r="A6" s="137" t="s">
        <v>1</v>
      </c>
      <c r="B6" s="3" t="s">
        <v>2</v>
      </c>
      <c r="C6" s="3" t="s">
        <v>3</v>
      </c>
      <c r="D6" s="3" t="s">
        <v>4</v>
      </c>
      <c r="E6" s="71" t="s">
        <v>88</v>
      </c>
      <c r="F6" s="3" t="s">
        <v>5</v>
      </c>
      <c r="G6" s="3" t="s">
        <v>6</v>
      </c>
      <c r="H6" s="3" t="s">
        <v>7</v>
      </c>
      <c r="I6" s="137" t="s">
        <v>99</v>
      </c>
      <c r="J6" s="137" t="s">
        <v>100</v>
      </c>
      <c r="K6" s="137" t="s">
        <v>101</v>
      </c>
      <c r="L6" s="137" t="s">
        <v>94</v>
      </c>
      <c r="M6" s="5"/>
      <c r="N6" s="5"/>
      <c r="O6" s="5"/>
      <c r="P6" s="5"/>
    </row>
    <row r="7" spans="1:18" s="6" customFormat="1" ht="30" customHeight="1" x14ac:dyDescent="0.35">
      <c r="A7" s="138"/>
      <c r="B7" s="3" t="s">
        <v>8</v>
      </c>
      <c r="C7" s="3" t="s">
        <v>8</v>
      </c>
      <c r="D7" s="3" t="s">
        <v>9</v>
      </c>
      <c r="E7" s="3" t="s">
        <v>10</v>
      </c>
      <c r="F7" s="3"/>
      <c r="G7" s="3" t="s">
        <v>11</v>
      </c>
      <c r="H7" s="3" t="s">
        <v>11</v>
      </c>
      <c r="I7" s="138"/>
      <c r="J7" s="138"/>
      <c r="K7" s="138"/>
      <c r="L7" s="138"/>
      <c r="M7" s="5"/>
      <c r="N7" s="5"/>
      <c r="O7" s="5"/>
      <c r="P7" s="5"/>
    </row>
    <row r="8" spans="1:18" s="10" customFormat="1"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8" s="10" customFormat="1"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8" s="10" customFormat="1"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8" s="10" customFormat="1"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8" s="10" customFormat="1"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8" s="10" customFormat="1"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8" s="10" customFormat="1" ht="15" customHeight="1"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8" s="10" customFormat="1"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8" s="10" customFormat="1"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s="10" customFormat="1" ht="15" customHeight="1"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c r="M18" s="9"/>
      <c r="N18" s="2"/>
      <c r="O18" s="2"/>
      <c r="P18" s="2"/>
      <c r="Q18" s="2"/>
    </row>
    <row r="19" spans="1:18" x14ac:dyDescent="0.35">
      <c r="A19" s="11" t="s">
        <v>19</v>
      </c>
      <c r="B19" s="12"/>
      <c r="C19" s="123"/>
      <c r="D19" s="8">
        <v>1.0000000000000001E-9</v>
      </c>
      <c r="E19" s="9">
        <v>30.65</v>
      </c>
      <c r="F19" s="14"/>
      <c r="G19" s="18">
        <f t="shared" si="0"/>
        <v>0</v>
      </c>
      <c r="H19" s="19">
        <f t="shared" si="1"/>
        <v>0</v>
      </c>
      <c r="I19" s="94"/>
      <c r="J19" s="94"/>
      <c r="K19" s="94"/>
      <c r="L19" s="94"/>
      <c r="M19" s="9"/>
      <c r="N19" s="2"/>
      <c r="O19" s="2"/>
      <c r="P19" s="2"/>
      <c r="Q19" s="2"/>
    </row>
    <row r="20" spans="1:18" x14ac:dyDescent="0.35">
      <c r="A20" s="11" t="s">
        <v>19</v>
      </c>
      <c r="B20" s="12"/>
      <c r="C20" s="123"/>
      <c r="D20" s="8">
        <v>1.0000000000000001E-9</v>
      </c>
      <c r="E20" s="9">
        <v>30.65</v>
      </c>
      <c r="F20" s="14"/>
      <c r="G20" s="18">
        <f t="shared" si="0"/>
        <v>0</v>
      </c>
      <c r="H20" s="19">
        <f t="shared" si="1"/>
        <v>0</v>
      </c>
      <c r="I20" s="94"/>
      <c r="J20" s="94"/>
      <c r="K20" s="94"/>
      <c r="L20" s="94"/>
      <c r="M20" s="9"/>
      <c r="N20" s="2"/>
      <c r="O20" s="2"/>
      <c r="P20" s="2"/>
      <c r="Q20" s="2"/>
    </row>
    <row r="21" spans="1:18" x14ac:dyDescent="0.35">
      <c r="A21" s="11" t="s">
        <v>19</v>
      </c>
      <c r="B21" s="12"/>
      <c r="C21" s="13"/>
      <c r="D21" s="8">
        <v>1.0000000000000001E-9</v>
      </c>
      <c r="E21" s="13">
        <v>30.65</v>
      </c>
      <c r="F21" s="14"/>
      <c r="G21" s="18">
        <f t="shared" si="0"/>
        <v>0</v>
      </c>
      <c r="H21" s="19">
        <f t="shared" si="1"/>
        <v>0</v>
      </c>
      <c r="I21" s="94"/>
      <c r="J21" s="94"/>
      <c r="K21" s="94"/>
      <c r="L21" s="94"/>
      <c r="M21" s="9"/>
      <c r="N21" s="2"/>
      <c r="O21" s="2"/>
      <c r="P21" s="2"/>
      <c r="Q21" s="2"/>
    </row>
    <row r="22" spans="1:18" x14ac:dyDescent="0.35">
      <c r="A22" s="11" t="s">
        <v>19</v>
      </c>
      <c r="B22" s="12"/>
      <c r="C22" s="13"/>
      <c r="D22" s="8">
        <v>1.0000000000000001E-9</v>
      </c>
      <c r="E22" s="13">
        <v>30.65</v>
      </c>
      <c r="F22" s="14"/>
      <c r="G22" s="18">
        <f t="shared" si="0"/>
        <v>0</v>
      </c>
      <c r="H22" s="19">
        <f t="shared" si="1"/>
        <v>0</v>
      </c>
      <c r="I22" s="94"/>
      <c r="J22" s="94"/>
      <c r="K22" s="94"/>
      <c r="L22" s="94"/>
      <c r="M22" s="9"/>
      <c r="N22" s="2"/>
      <c r="O22" s="2"/>
      <c r="P22" s="2"/>
      <c r="Q22" s="2"/>
    </row>
    <row r="23" spans="1:18" x14ac:dyDescent="0.35">
      <c r="A23" s="11" t="s">
        <v>19</v>
      </c>
      <c r="B23" s="12"/>
      <c r="C23" s="13"/>
      <c r="D23" s="8">
        <v>1.0000000000000001E-9</v>
      </c>
      <c r="E23" s="13">
        <v>30.65</v>
      </c>
      <c r="F23" s="14"/>
      <c r="G23" s="18">
        <f t="shared" si="0"/>
        <v>0</v>
      </c>
      <c r="H23" s="19">
        <f t="shared" si="1"/>
        <v>0</v>
      </c>
      <c r="I23" s="94"/>
      <c r="J23" s="94"/>
      <c r="K23" s="94"/>
      <c r="L23" s="94"/>
      <c r="M23" s="9"/>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c r="M24" s="9"/>
      <c r="N24" s="2"/>
      <c r="O24" s="2"/>
      <c r="P24" s="2"/>
      <c r="Q24" s="2"/>
    </row>
    <row r="25" spans="1:18" x14ac:dyDescent="0.35">
      <c r="A25" s="20"/>
      <c r="B25" s="21"/>
      <c r="C25" s="21"/>
      <c r="D25" s="21"/>
      <c r="E25" s="21"/>
      <c r="F25" s="21"/>
      <c r="G25" s="21"/>
      <c r="H25" s="21"/>
      <c r="I25" s="21"/>
      <c r="J25" s="21"/>
      <c r="K25" s="21"/>
      <c r="L25" s="22"/>
      <c r="M25" s="2"/>
      <c r="N25" s="2"/>
      <c r="O25" s="2"/>
      <c r="P25" s="2"/>
      <c r="Q25" s="2"/>
      <c r="R25" s="2"/>
    </row>
    <row r="26" spans="1:18" ht="26" x14ac:dyDescent="0.35">
      <c r="A26" s="139" t="s">
        <v>90</v>
      </c>
      <c r="B26" s="151"/>
      <c r="C26" s="151"/>
      <c r="D26" s="151"/>
      <c r="E26" s="151"/>
      <c r="F26" s="151"/>
      <c r="G26" s="151"/>
      <c r="H26" s="151"/>
      <c r="I26" s="151"/>
      <c r="J26" s="151"/>
      <c r="K26" s="151"/>
      <c r="L26" s="152"/>
      <c r="M26" s="2"/>
      <c r="N26" s="2"/>
      <c r="O26" s="2"/>
      <c r="P26" s="2"/>
      <c r="Q26" s="2"/>
      <c r="R26" s="2"/>
    </row>
    <row r="27" spans="1:18"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c r="M29" s="2"/>
      <c r="N29" s="2"/>
      <c r="O29" s="2"/>
      <c r="P29" s="2"/>
      <c r="Q29" s="2"/>
      <c r="R29" s="2"/>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c r="M30" s="2"/>
      <c r="N30" s="2"/>
      <c r="O30" s="2"/>
      <c r="P30" s="2"/>
      <c r="Q30" s="2"/>
      <c r="R30" s="2"/>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c r="M31" s="2"/>
      <c r="N31" s="2"/>
      <c r="O31" s="2"/>
      <c r="P31" s="2"/>
      <c r="Q31" s="2"/>
      <c r="R31" s="2"/>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c r="M32" s="2"/>
      <c r="N32" s="2"/>
      <c r="O32" s="2"/>
      <c r="P32" s="2"/>
      <c r="Q32" s="2"/>
      <c r="R32" s="2"/>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c r="M33" s="2"/>
      <c r="N33" s="2"/>
      <c r="O33" s="2"/>
      <c r="P33" s="2"/>
      <c r="Q33" s="2"/>
      <c r="R33" s="2"/>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c r="M34" s="2"/>
      <c r="N34" s="2"/>
      <c r="O34" s="2"/>
      <c r="P34" s="2"/>
      <c r="Q34" s="2"/>
      <c r="R34" s="2"/>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c r="M35" s="2"/>
      <c r="N35" s="2"/>
      <c r="O35" s="2"/>
      <c r="P35" s="2"/>
      <c r="Q35" s="2"/>
      <c r="R35" s="2"/>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c r="M36" s="2"/>
      <c r="N36" s="2"/>
      <c r="O36" s="2"/>
      <c r="P36" s="2"/>
      <c r="Q36" s="2"/>
      <c r="R36" s="2"/>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c r="M37" s="2"/>
      <c r="N37" s="2"/>
      <c r="O37" s="2"/>
      <c r="P37" s="2"/>
      <c r="Q37" s="2"/>
      <c r="R37" s="2"/>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c r="M38" s="2"/>
      <c r="N38" s="2"/>
      <c r="O38" s="2"/>
      <c r="P38" s="2"/>
      <c r="Q38" s="2"/>
      <c r="R38" s="2"/>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c r="M39" s="2"/>
      <c r="N39" s="2"/>
      <c r="O39" s="2"/>
      <c r="P39" s="2"/>
      <c r="Q39" s="2"/>
      <c r="R39" s="2"/>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c r="M40" s="2"/>
      <c r="N40" s="2"/>
      <c r="O40" s="2"/>
      <c r="P40" s="2"/>
      <c r="Q40" s="2"/>
      <c r="R40" s="2"/>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c r="M41" s="2"/>
      <c r="N41" s="2"/>
      <c r="O41" s="2"/>
      <c r="P41" s="2"/>
      <c r="Q41" s="2"/>
      <c r="R41" s="2"/>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c r="M42" s="2"/>
      <c r="N42" s="2"/>
      <c r="O42" s="2"/>
      <c r="P42" s="2"/>
      <c r="Q42" s="2"/>
      <c r="R42" s="2"/>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c r="M43" s="2"/>
      <c r="N43" s="2"/>
      <c r="O43" s="2"/>
      <c r="P43" s="2"/>
      <c r="Q43" s="2"/>
      <c r="R43" s="2"/>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c r="M44" s="2"/>
      <c r="N44" s="2"/>
      <c r="O44" s="2"/>
      <c r="P44" s="2"/>
      <c r="Q44" s="2"/>
      <c r="R44" s="2"/>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c r="M45" s="2"/>
      <c r="N45" s="2"/>
      <c r="O45" s="2"/>
      <c r="P45" s="2"/>
      <c r="Q45" s="2"/>
      <c r="R45" s="2"/>
    </row>
    <row r="46" spans="1:18" ht="30" customHeight="1" x14ac:dyDescent="0.35">
      <c r="A46" s="48"/>
      <c r="B46" s="49"/>
      <c r="C46" s="49"/>
      <c r="D46" s="49"/>
      <c r="E46" s="49"/>
      <c r="F46" s="49"/>
      <c r="G46" s="49"/>
      <c r="H46" s="49"/>
      <c r="I46" s="49"/>
      <c r="J46" s="49"/>
      <c r="K46" s="49"/>
      <c r="L46" s="50"/>
      <c r="M46" s="2"/>
      <c r="N46" s="2"/>
      <c r="O46" s="2"/>
      <c r="P46" s="2"/>
      <c r="Q46" s="2"/>
      <c r="R46" s="2"/>
    </row>
    <row r="47" spans="1:18"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c r="M48" s="2"/>
      <c r="N48" s="2"/>
      <c r="O48" s="2"/>
      <c r="P48" s="2"/>
      <c r="Q48" s="2"/>
      <c r="R48" s="2"/>
    </row>
    <row r="49" spans="1:18" s="6" customFormat="1" ht="58" x14ac:dyDescent="0.35">
      <c r="A49" s="138"/>
      <c r="B49" s="24" t="s">
        <v>22</v>
      </c>
      <c r="C49" s="24" t="s">
        <v>23</v>
      </c>
      <c r="D49" s="24" t="s">
        <v>24</v>
      </c>
      <c r="E49" s="24" t="s">
        <v>25</v>
      </c>
      <c r="F49" s="24" t="s">
        <v>26</v>
      </c>
      <c r="G49" s="24" t="s">
        <v>27</v>
      </c>
      <c r="H49" s="24" t="s">
        <v>28</v>
      </c>
      <c r="I49" s="24" t="s">
        <v>29</v>
      </c>
      <c r="J49" s="24" t="s">
        <v>30</v>
      </c>
      <c r="K49" s="24" t="s">
        <v>31</v>
      </c>
      <c r="L49" s="3" t="s">
        <v>32</v>
      </c>
      <c r="M49" s="5"/>
      <c r="N49" s="5"/>
      <c r="O49" s="5"/>
      <c r="P49" s="5"/>
      <c r="Q49" s="5"/>
      <c r="R49" s="5"/>
    </row>
    <row r="50" spans="1:18" x14ac:dyDescent="0.35">
      <c r="A50" s="106" t="str">
        <f>A8</f>
        <v>Commercial</v>
      </c>
      <c r="B50" s="9"/>
      <c r="C50" s="9"/>
      <c r="D50" s="9"/>
      <c r="E50" s="9"/>
      <c r="F50" s="9"/>
      <c r="G50" s="9"/>
      <c r="H50" s="9"/>
      <c r="I50" s="9"/>
      <c r="J50" s="9"/>
      <c r="K50" s="9"/>
      <c r="L50" s="25" t="str">
        <f>IF(SUM(B50:K50)&gt;$D$8,"BMP acreage exceeds land use acreage"," ")</f>
        <v xml:space="preserve"> </v>
      </c>
      <c r="M50" s="26" t="str">
        <f t="shared" ref="M50:M61" si="16">IF(L50&gt;D8,"WARNING:Total acres treated exceed total acres for this land use"," ")</f>
        <v>WARNING:Total acres treated exceed total acres for this land use</v>
      </c>
      <c r="N50" s="2"/>
      <c r="O50" s="2"/>
      <c r="P50" s="2"/>
      <c r="Q50" s="2"/>
      <c r="R50" s="2"/>
    </row>
    <row r="51" spans="1:18" x14ac:dyDescent="0.35">
      <c r="A51" s="106" t="str">
        <f t="shared" ref="A51:A65" si="17">A9</f>
        <v>Industrial</v>
      </c>
      <c r="B51" s="9"/>
      <c r="C51" s="9"/>
      <c r="D51" s="9"/>
      <c r="E51" s="9"/>
      <c r="F51" s="9"/>
      <c r="G51" s="9"/>
      <c r="H51" s="9"/>
      <c r="I51" s="9"/>
      <c r="J51" s="9"/>
      <c r="K51" s="9"/>
      <c r="L51" s="25" t="str">
        <f>IF(SUM(B51:K51)&gt;$D$9,"BMP acreage exceeds land use acreage"," ")</f>
        <v xml:space="preserve"> </v>
      </c>
      <c r="M51" s="26" t="str">
        <f t="shared" si="16"/>
        <v>WARNING:Total acres treated exceed total acres for this land use</v>
      </c>
      <c r="N51" s="26"/>
      <c r="O51" s="2"/>
      <c r="P51" s="2"/>
      <c r="Q51" s="2"/>
      <c r="R51" s="2"/>
    </row>
    <row r="52" spans="1:18" x14ac:dyDescent="0.35">
      <c r="A52" s="106" t="str">
        <f t="shared" si="17"/>
        <v>Institutional</v>
      </c>
      <c r="B52" s="9"/>
      <c r="C52" s="9"/>
      <c r="D52" s="9"/>
      <c r="E52" s="9"/>
      <c r="F52" s="9"/>
      <c r="G52" s="9"/>
      <c r="H52" s="9"/>
      <c r="I52" s="9"/>
      <c r="J52" s="9"/>
      <c r="K52" s="9"/>
      <c r="L52" s="25" t="str">
        <f>IF(SUM(B52:K52)&gt;$D$10,"BMP acreage exceeds land use acreage"," ")</f>
        <v xml:space="preserve"> </v>
      </c>
      <c r="M52" s="26" t="str">
        <f t="shared" si="16"/>
        <v>WARNING:Total acres treated exceed total acres for this land use</v>
      </c>
      <c r="N52" s="2"/>
      <c r="O52" s="2"/>
      <c r="P52" s="2"/>
      <c r="Q52" s="2"/>
      <c r="R52" s="2"/>
    </row>
    <row r="53" spans="1:18" x14ac:dyDescent="0.35">
      <c r="A53" s="106" t="str">
        <f t="shared" si="17"/>
        <v>Multi-use</v>
      </c>
      <c r="B53" s="9"/>
      <c r="C53" s="9"/>
      <c r="D53" s="9"/>
      <c r="E53" s="9"/>
      <c r="F53" s="9"/>
      <c r="G53" s="9"/>
      <c r="H53" s="9"/>
      <c r="I53" s="9"/>
      <c r="J53" s="9"/>
      <c r="K53" s="9"/>
      <c r="L53" s="25" t="str">
        <f>IF(SUM(B53:K53)&gt;$D$11,"BMP acreage exceeds land use acreage"," ")</f>
        <v xml:space="preserve"> </v>
      </c>
      <c r="M53" s="26" t="str">
        <f t="shared" si="16"/>
        <v>WARNING:Total acres treated exceed total acres for this land use</v>
      </c>
      <c r="N53" s="2"/>
      <c r="O53" s="2"/>
      <c r="P53" s="2"/>
      <c r="Q53" s="2"/>
      <c r="R53" s="2"/>
    </row>
    <row r="54" spans="1:18" x14ac:dyDescent="0.35">
      <c r="A54" s="106" t="str">
        <f t="shared" si="17"/>
        <v>Municipal</v>
      </c>
      <c r="B54" s="9"/>
      <c r="C54" s="9"/>
      <c r="D54" s="9"/>
      <c r="E54" s="9"/>
      <c r="F54" s="9"/>
      <c r="G54" s="9"/>
      <c r="H54" s="9"/>
      <c r="I54" s="9"/>
      <c r="J54" s="9"/>
      <c r="K54" s="9"/>
      <c r="L54" s="25" t="str">
        <f>IF(SUM(B54:K54)&gt;$D$12,"BMP acreage exceeds land use acreage"," ")</f>
        <v xml:space="preserve"> </v>
      </c>
      <c r="M54" s="26" t="str">
        <f t="shared" si="16"/>
        <v>WARNING:Total acres treated exceed total acres for this land use</v>
      </c>
      <c r="N54" s="2"/>
      <c r="O54" s="2"/>
      <c r="P54" s="2"/>
      <c r="Q54" s="2"/>
      <c r="R54" s="2"/>
    </row>
    <row r="55" spans="1:18" x14ac:dyDescent="0.35">
      <c r="A55" s="106" t="str">
        <f t="shared" si="17"/>
        <v>Open space</v>
      </c>
      <c r="B55" s="9"/>
      <c r="C55" s="9"/>
      <c r="D55" s="9"/>
      <c r="E55" s="9"/>
      <c r="F55" s="9"/>
      <c r="G55" s="9"/>
      <c r="H55" s="9"/>
      <c r="I55" s="9"/>
      <c r="J55" s="9"/>
      <c r="K55" s="9"/>
      <c r="L55" s="25" t="str">
        <f>IF(SUM(B55:K55)&gt;$D$13,"BMP acreage exceeds land use acreage"," ")</f>
        <v xml:space="preserve"> </v>
      </c>
      <c r="M55" s="26" t="str">
        <f t="shared" si="16"/>
        <v>WARNING:Total acres treated exceed total acres for this land use</v>
      </c>
      <c r="N55" s="2"/>
      <c r="O55" s="2"/>
      <c r="P55" s="2"/>
      <c r="Q55" s="2"/>
      <c r="R55" s="2"/>
    </row>
    <row r="56" spans="1:18" x14ac:dyDescent="0.35">
      <c r="A56" s="106" t="str">
        <f t="shared" si="17"/>
        <v>Residential</v>
      </c>
      <c r="B56" s="9"/>
      <c r="C56" s="9"/>
      <c r="D56" s="9"/>
      <c r="E56" s="9"/>
      <c r="F56" s="9"/>
      <c r="G56" s="9"/>
      <c r="H56" s="9"/>
      <c r="I56" s="9"/>
      <c r="J56" s="9"/>
      <c r="K56" s="9"/>
      <c r="L56" s="25" t="str">
        <f>IF(SUM(B56:K56)&gt;$D$14,"BMP acreage exceeds land use acreage"," ")</f>
        <v xml:space="preserve"> </v>
      </c>
      <c r="M56" s="26" t="str">
        <f t="shared" si="16"/>
        <v>WARNING:Total acres treated exceed total acres for this land use</v>
      </c>
      <c r="N56" s="2"/>
      <c r="O56" s="2"/>
      <c r="P56" s="2"/>
      <c r="Q56" s="2"/>
      <c r="R56" s="2"/>
    </row>
    <row r="57" spans="1:18" x14ac:dyDescent="0.35">
      <c r="A57" s="106" t="str">
        <f t="shared" si="17"/>
        <v>Park</v>
      </c>
      <c r="B57" s="9"/>
      <c r="C57" s="9"/>
      <c r="D57" s="9"/>
      <c r="E57" s="9"/>
      <c r="F57" s="9"/>
      <c r="G57" s="9"/>
      <c r="H57" s="9"/>
      <c r="I57" s="9"/>
      <c r="J57" s="9"/>
      <c r="K57" s="9"/>
      <c r="L57" s="25" t="str">
        <f>IF(SUM(B57:K57)&gt;$D$15,"BMP acreage exceeds land use acreage"," ")</f>
        <v xml:space="preserve"> </v>
      </c>
      <c r="M57" s="26" t="str">
        <f t="shared" si="16"/>
        <v>WARNING:Total acres treated exceed total acres for this land use</v>
      </c>
      <c r="N57" s="2"/>
      <c r="O57" s="2"/>
      <c r="P57" s="2"/>
      <c r="Q57" s="2"/>
      <c r="R57" s="2"/>
    </row>
    <row r="58" spans="1:18" x14ac:dyDescent="0.35">
      <c r="A58" s="106" t="str">
        <f t="shared" si="17"/>
        <v>Agriculture</v>
      </c>
      <c r="B58" s="9"/>
      <c r="C58" s="9"/>
      <c r="D58" s="9"/>
      <c r="E58" s="9"/>
      <c r="F58" s="9"/>
      <c r="G58" s="9"/>
      <c r="H58" s="9"/>
      <c r="I58" s="9"/>
      <c r="J58" s="9"/>
      <c r="K58" s="9"/>
      <c r="L58" s="25" t="str">
        <f>IF(SUM(B58:K58)&gt;$D$16,"BMP acreage exceeds land use acreage"," ")</f>
        <v xml:space="preserve"> </v>
      </c>
      <c r="M58" s="26" t="str">
        <f t="shared" si="16"/>
        <v>WARNING:Total acres treated exceed total acres for this land use</v>
      </c>
      <c r="N58" s="2"/>
      <c r="O58" s="2"/>
      <c r="P58" s="2"/>
      <c r="Q58" s="2"/>
      <c r="R58" s="2"/>
    </row>
    <row r="59" spans="1:18" x14ac:dyDescent="0.35">
      <c r="A59" s="106" t="str">
        <f t="shared" si="17"/>
        <v>Transportation</v>
      </c>
      <c r="B59" s="9"/>
      <c r="C59" s="9"/>
      <c r="D59" s="9"/>
      <c r="E59" s="9"/>
      <c r="F59" s="9"/>
      <c r="G59" s="9"/>
      <c r="H59" s="9"/>
      <c r="I59" s="9"/>
      <c r="J59" s="9"/>
      <c r="K59" s="9"/>
      <c r="L59" s="25" t="str">
        <f>IF(SUM(B59:K59)&gt;$D$17,"BMP acreage exceeds land use acreage"," ")</f>
        <v xml:space="preserve"> </v>
      </c>
      <c r="M59" s="26" t="str">
        <f t="shared" si="16"/>
        <v>WARNING:Total acres treated exceed total acres for this land use</v>
      </c>
      <c r="N59" s="2"/>
      <c r="O59" s="2"/>
      <c r="P59" s="2"/>
      <c r="Q59" s="2"/>
      <c r="R59" s="2"/>
    </row>
    <row r="60" spans="1:18" x14ac:dyDescent="0.35">
      <c r="A60" s="106" t="str">
        <f t="shared" si="17"/>
        <v>Water</v>
      </c>
      <c r="B60" s="9"/>
      <c r="C60" s="9"/>
      <c r="D60" s="9"/>
      <c r="E60" s="9"/>
      <c r="F60" s="9"/>
      <c r="G60" s="9"/>
      <c r="H60" s="9"/>
      <c r="I60" s="9"/>
      <c r="J60" s="9"/>
      <c r="K60" s="9"/>
      <c r="L60" s="25" t="str">
        <f>IF(SUM(B60:K60)&gt;$D$18,"BMP acreage exceeds land use acreage"," ")</f>
        <v xml:space="preserve"> </v>
      </c>
      <c r="M60" s="26" t="str">
        <f t="shared" si="16"/>
        <v>WARNING:Total acres treated exceed total acres for this land use</v>
      </c>
      <c r="N60" s="2"/>
      <c r="O60" s="2"/>
      <c r="P60" s="2"/>
      <c r="Q60" s="2"/>
      <c r="R60" s="2"/>
    </row>
    <row r="61" spans="1:18" x14ac:dyDescent="0.35">
      <c r="A61" s="106" t="str">
        <f t="shared" si="17"/>
        <v>User specified</v>
      </c>
      <c r="B61" s="9"/>
      <c r="C61" s="9"/>
      <c r="D61" s="9"/>
      <c r="E61" s="9"/>
      <c r="F61" s="9"/>
      <c r="G61" s="9"/>
      <c r="H61" s="9"/>
      <c r="I61" s="9"/>
      <c r="J61" s="9"/>
      <c r="K61" s="9"/>
      <c r="L61" s="25" t="str">
        <f>IF(SUM(B61:K61)&gt;$D$19,"BMP acreage exceeds land use acreage"," ")</f>
        <v xml:space="preserve"> </v>
      </c>
      <c r="M61" s="26" t="str">
        <f t="shared" si="16"/>
        <v>WARNING:Total acres treated exceed total acres for this land use</v>
      </c>
      <c r="N61" s="2"/>
      <c r="O61" s="2"/>
      <c r="P61" s="2"/>
      <c r="Q61" s="2"/>
      <c r="R61" s="2"/>
    </row>
    <row r="62" spans="1:18" x14ac:dyDescent="0.35">
      <c r="A62" s="106" t="str">
        <f t="shared" si="17"/>
        <v>User specified</v>
      </c>
      <c r="B62" s="9"/>
      <c r="C62" s="9"/>
      <c r="D62" s="9"/>
      <c r="E62" s="9"/>
      <c r="F62" s="9"/>
      <c r="G62" s="9"/>
      <c r="H62" s="9"/>
      <c r="I62" s="9"/>
      <c r="J62" s="9"/>
      <c r="K62" s="9"/>
      <c r="L62" s="25"/>
      <c r="M62" s="26"/>
      <c r="N62" s="2"/>
      <c r="O62" s="2"/>
      <c r="P62" s="2"/>
      <c r="Q62" s="2"/>
      <c r="R62" s="2"/>
    </row>
    <row r="63" spans="1:18" x14ac:dyDescent="0.35">
      <c r="A63" s="106" t="str">
        <f t="shared" si="17"/>
        <v>User specified</v>
      </c>
      <c r="B63" s="9"/>
      <c r="C63" s="9"/>
      <c r="D63" s="9"/>
      <c r="E63" s="9"/>
      <c r="F63" s="9"/>
      <c r="G63" s="9"/>
      <c r="H63" s="9"/>
      <c r="I63" s="9"/>
      <c r="J63" s="9"/>
      <c r="K63" s="9"/>
      <c r="L63" s="25"/>
      <c r="M63" s="26"/>
      <c r="N63" s="2"/>
      <c r="O63" s="2"/>
      <c r="P63" s="2"/>
      <c r="Q63" s="2"/>
      <c r="R63" s="2"/>
    </row>
    <row r="64" spans="1:18" x14ac:dyDescent="0.35">
      <c r="A64" s="106" t="str">
        <f t="shared" si="17"/>
        <v>User specified</v>
      </c>
      <c r="B64" s="9"/>
      <c r="C64" s="9"/>
      <c r="D64" s="9"/>
      <c r="E64" s="9"/>
      <c r="F64" s="9"/>
      <c r="G64" s="9"/>
      <c r="H64" s="9"/>
      <c r="I64" s="9"/>
      <c r="J64" s="9"/>
      <c r="K64" s="9"/>
      <c r="L64" s="25"/>
      <c r="M64" s="26"/>
      <c r="N64" s="2"/>
      <c r="O64" s="2"/>
      <c r="P64" s="2"/>
      <c r="Q64" s="2"/>
      <c r="R64" s="2"/>
    </row>
    <row r="65" spans="1:18" x14ac:dyDescent="0.35">
      <c r="A65" s="106" t="str">
        <f t="shared" si="17"/>
        <v>User specified</v>
      </c>
      <c r="B65" s="9"/>
      <c r="C65" s="9"/>
      <c r="D65" s="9"/>
      <c r="E65" s="9"/>
      <c r="F65" s="9"/>
      <c r="G65" s="9"/>
      <c r="H65" s="9"/>
      <c r="I65" s="9"/>
      <c r="J65" s="9"/>
      <c r="K65" s="9"/>
      <c r="L65" s="25"/>
      <c r="M65" s="26"/>
      <c r="N65" s="2"/>
      <c r="O65" s="2"/>
      <c r="P65" s="2"/>
      <c r="Q65" s="2"/>
      <c r="R65" s="2"/>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c r="M66" s="26"/>
      <c r="N66" s="2"/>
      <c r="O66" s="2"/>
      <c r="P66" s="2"/>
      <c r="Q66" s="2"/>
      <c r="R66" s="2"/>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c r="M67" s="26"/>
      <c r="N67" s="2"/>
      <c r="O67" s="2"/>
      <c r="P67" s="2"/>
      <c r="Q67" s="2"/>
      <c r="R67" s="2"/>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c r="M68" s="26"/>
      <c r="N68" s="2"/>
      <c r="O68" s="2"/>
      <c r="P68" s="2"/>
      <c r="Q68" s="2"/>
      <c r="R68" s="2"/>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8">(((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8"/>
        <v>0</v>
      </c>
      <c r="E69" s="28">
        <f t="shared" si="18"/>
        <v>0</v>
      </c>
      <c r="F69" s="28">
        <f t="shared" si="18"/>
        <v>0</v>
      </c>
      <c r="G69" s="28">
        <f t="shared" si="18"/>
        <v>0</v>
      </c>
      <c r="H69" s="28">
        <f t="shared" si="18"/>
        <v>0</v>
      </c>
      <c r="I69" s="28">
        <f t="shared" si="18"/>
        <v>0</v>
      </c>
      <c r="J69" s="28">
        <f t="shared" si="18"/>
        <v>0</v>
      </c>
      <c r="K69" s="28">
        <f t="shared" si="18"/>
        <v>0</v>
      </c>
      <c r="L69" s="28">
        <f>SUM(B69:K69)</f>
        <v>0</v>
      </c>
      <c r="M69" s="2"/>
      <c r="N69" s="2"/>
      <c r="O69" s="2"/>
      <c r="P69" s="2"/>
      <c r="Q69" s="2"/>
      <c r="R69" s="2"/>
    </row>
    <row r="70" spans="1:18" x14ac:dyDescent="0.35">
      <c r="A70" s="15" t="s">
        <v>37</v>
      </c>
      <c r="B70" s="29">
        <f>B69/$G$45</f>
        <v>0</v>
      </c>
      <c r="C70" s="29">
        <f t="shared" ref="C70:K70" si="19">C69/$G$45</f>
        <v>0</v>
      </c>
      <c r="D70" s="29">
        <f t="shared" si="19"/>
        <v>0</v>
      </c>
      <c r="E70" s="29">
        <f t="shared" si="19"/>
        <v>0</v>
      </c>
      <c r="F70" s="29">
        <f t="shared" si="19"/>
        <v>0</v>
      </c>
      <c r="G70" s="29">
        <f t="shared" si="19"/>
        <v>0</v>
      </c>
      <c r="H70" s="29">
        <f t="shared" si="19"/>
        <v>0</v>
      </c>
      <c r="I70" s="29">
        <f t="shared" si="19"/>
        <v>0</v>
      </c>
      <c r="J70" s="29">
        <f t="shared" si="19"/>
        <v>0</v>
      </c>
      <c r="K70" s="29">
        <f t="shared" si="19"/>
        <v>0</v>
      </c>
      <c r="L70" s="29">
        <f>L69/$G$45</f>
        <v>0</v>
      </c>
      <c r="M70" s="2"/>
      <c r="N70" s="2"/>
      <c r="O70" s="2"/>
      <c r="P70" s="2"/>
      <c r="Q70" s="2"/>
      <c r="R70" s="2"/>
    </row>
    <row r="71" spans="1:18" x14ac:dyDescent="0.35">
      <c r="A71" s="30"/>
      <c r="B71" s="31"/>
      <c r="C71" s="31"/>
      <c r="D71" s="31"/>
      <c r="E71" s="31"/>
      <c r="F71" s="31"/>
      <c r="G71" s="31"/>
      <c r="H71" s="31"/>
      <c r="I71" s="31"/>
      <c r="J71" s="31"/>
      <c r="K71" s="31"/>
      <c r="L71" s="31"/>
      <c r="M71" s="2"/>
      <c r="N71" s="2"/>
      <c r="O71" s="2"/>
      <c r="P71" s="2"/>
      <c r="Q71" s="2"/>
      <c r="R71" s="2"/>
    </row>
    <row r="72" spans="1:18" ht="26" x14ac:dyDescent="0.35">
      <c r="A72" s="139" t="s">
        <v>93</v>
      </c>
      <c r="B72" s="140"/>
      <c r="C72" s="140"/>
      <c r="D72" s="140"/>
      <c r="E72" s="140"/>
      <c r="F72" s="140"/>
      <c r="G72" s="140"/>
      <c r="H72" s="140"/>
      <c r="I72" s="140"/>
      <c r="J72" s="140"/>
      <c r="K72" s="140"/>
      <c r="L72" s="141"/>
      <c r="M72" s="2"/>
      <c r="N72" s="2"/>
      <c r="O72" s="2"/>
      <c r="P72" s="2"/>
      <c r="Q72" s="2"/>
      <c r="R72" s="2"/>
    </row>
    <row r="73" spans="1:18"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c r="M75" s="26" t="str">
        <f t="shared" ref="M75:M86" si="20">IF(L75&gt;D8,"WARNING:Total acres treated exceed total acres for this land use"," ")</f>
        <v>WARNING:Total acres treated exceed total acres for this land use</v>
      </c>
      <c r="N75" s="2"/>
      <c r="O75" s="2"/>
      <c r="P75" s="2"/>
      <c r="Q75" s="2"/>
      <c r="R75" s="2"/>
    </row>
    <row r="76" spans="1:18" x14ac:dyDescent="0.35">
      <c r="A76" s="106" t="str">
        <f t="shared" ref="A76:A90" si="21">A9</f>
        <v>Industrial</v>
      </c>
      <c r="B76" s="9"/>
      <c r="C76" s="9"/>
      <c r="D76" s="9"/>
      <c r="E76" s="9"/>
      <c r="F76" s="9"/>
      <c r="G76" s="9"/>
      <c r="H76" s="9"/>
      <c r="I76" s="9"/>
      <c r="J76" s="9"/>
      <c r="K76" s="9"/>
      <c r="L76" s="25" t="str">
        <f>IF(SUM(B76:K76)&gt;$D$9,"BMP acreage exceeds land use acreage"," ")</f>
        <v xml:space="preserve"> </v>
      </c>
      <c r="M76" s="26" t="str">
        <f t="shared" si="20"/>
        <v>WARNING:Total acres treated exceed total acres for this land use</v>
      </c>
      <c r="N76" s="2"/>
      <c r="O76" s="2"/>
      <c r="P76" s="2"/>
      <c r="Q76" s="2"/>
      <c r="R76" s="2"/>
    </row>
    <row r="77" spans="1:18" x14ac:dyDescent="0.35">
      <c r="A77" s="106" t="str">
        <f t="shared" si="21"/>
        <v>Institutional</v>
      </c>
      <c r="B77" s="9"/>
      <c r="C77" s="9"/>
      <c r="D77" s="9"/>
      <c r="E77" s="9"/>
      <c r="F77" s="9"/>
      <c r="G77" s="9"/>
      <c r="H77" s="9"/>
      <c r="I77" s="9"/>
      <c r="J77" s="9"/>
      <c r="K77" s="9"/>
      <c r="L77" s="25" t="str">
        <f>IF(SUM(B77:K77)&gt;$D$10,"BMP acreage exceeds land use acreage"," ")</f>
        <v xml:space="preserve"> </v>
      </c>
      <c r="M77" s="26" t="str">
        <f t="shared" si="20"/>
        <v>WARNING:Total acres treated exceed total acres for this land use</v>
      </c>
      <c r="N77" s="2"/>
      <c r="O77" s="2"/>
      <c r="P77" s="2"/>
      <c r="Q77" s="2"/>
      <c r="R77" s="2"/>
    </row>
    <row r="78" spans="1:18" x14ac:dyDescent="0.35">
      <c r="A78" s="106" t="str">
        <f t="shared" si="21"/>
        <v>Multi-use</v>
      </c>
      <c r="B78" s="9"/>
      <c r="C78" s="9"/>
      <c r="D78" s="9"/>
      <c r="E78" s="9"/>
      <c r="F78" s="9"/>
      <c r="G78" s="9"/>
      <c r="H78" s="9"/>
      <c r="I78" s="9"/>
      <c r="J78" s="9"/>
      <c r="K78" s="9"/>
      <c r="L78" s="25" t="str">
        <f>IF(SUM(B78:K78)&gt;$D$11,"BMP acreage exceeds land use acreage"," ")</f>
        <v xml:space="preserve"> </v>
      </c>
      <c r="M78" s="26" t="str">
        <f t="shared" si="20"/>
        <v>WARNING:Total acres treated exceed total acres for this land use</v>
      </c>
      <c r="N78" s="2"/>
      <c r="O78" s="2"/>
      <c r="P78" s="2"/>
      <c r="Q78" s="2"/>
      <c r="R78" s="2"/>
    </row>
    <row r="79" spans="1:18" x14ac:dyDescent="0.35">
      <c r="A79" s="106" t="str">
        <f t="shared" si="21"/>
        <v>Municipal</v>
      </c>
      <c r="B79" s="9"/>
      <c r="C79" s="9"/>
      <c r="D79" s="9"/>
      <c r="E79" s="9"/>
      <c r="F79" s="9"/>
      <c r="G79" s="9"/>
      <c r="H79" s="9"/>
      <c r="I79" s="9"/>
      <c r="J79" s="9"/>
      <c r="K79" s="9"/>
      <c r="L79" s="25" t="str">
        <f>IF(SUM(B79:K79)&gt;$D$12,"BMP acreage exceeds land use acreage"," ")</f>
        <v xml:space="preserve"> </v>
      </c>
      <c r="M79" s="26" t="str">
        <f t="shared" si="20"/>
        <v>WARNING:Total acres treated exceed total acres for this land use</v>
      </c>
      <c r="N79" s="2"/>
      <c r="O79" s="2"/>
      <c r="P79" s="2"/>
      <c r="Q79" s="2"/>
      <c r="R79" s="2"/>
    </row>
    <row r="80" spans="1:18" x14ac:dyDescent="0.35">
      <c r="A80" s="106" t="str">
        <f t="shared" si="21"/>
        <v>Open space</v>
      </c>
      <c r="B80" s="9"/>
      <c r="C80" s="9"/>
      <c r="D80" s="9"/>
      <c r="E80" s="9"/>
      <c r="F80" s="9"/>
      <c r="G80" s="9"/>
      <c r="H80" s="9"/>
      <c r="I80" s="9"/>
      <c r="J80" s="9"/>
      <c r="K80" s="9"/>
      <c r="L80" s="25" t="str">
        <f>IF(SUM(B80:K80)&gt;$D$13,"BMP acreage exceeds land use acreage"," ")</f>
        <v xml:space="preserve"> </v>
      </c>
      <c r="M80" s="26" t="str">
        <f t="shared" si="20"/>
        <v>WARNING:Total acres treated exceed total acres for this land use</v>
      </c>
      <c r="N80" s="2"/>
      <c r="O80" s="2"/>
      <c r="P80" s="2"/>
      <c r="Q80" s="2"/>
      <c r="R80" s="2"/>
    </row>
    <row r="81" spans="1:18" x14ac:dyDescent="0.35">
      <c r="A81" s="106" t="str">
        <f t="shared" si="21"/>
        <v>Residential</v>
      </c>
      <c r="B81" s="9"/>
      <c r="C81" s="9"/>
      <c r="D81" s="9"/>
      <c r="E81" s="9"/>
      <c r="F81" s="9"/>
      <c r="G81" s="9"/>
      <c r="H81" s="9"/>
      <c r="I81" s="9"/>
      <c r="J81" s="9"/>
      <c r="K81" s="9"/>
      <c r="L81" s="25" t="str">
        <f>IF(SUM(B81:K81)&gt;$D$14,"BMP acreage exceeds land use acreage"," ")</f>
        <v xml:space="preserve"> </v>
      </c>
      <c r="M81" s="26" t="str">
        <f t="shared" si="20"/>
        <v>WARNING:Total acres treated exceed total acres for this land use</v>
      </c>
      <c r="N81" s="2"/>
      <c r="O81" s="2"/>
      <c r="P81" s="2"/>
      <c r="Q81" s="2"/>
      <c r="R81" s="2"/>
    </row>
    <row r="82" spans="1:18" x14ac:dyDescent="0.35">
      <c r="A82" s="106" t="str">
        <f t="shared" si="21"/>
        <v>Park</v>
      </c>
      <c r="B82" s="9"/>
      <c r="C82" s="9"/>
      <c r="D82" s="9"/>
      <c r="E82" s="9"/>
      <c r="F82" s="9"/>
      <c r="G82" s="9"/>
      <c r="H82" s="9"/>
      <c r="I82" s="9"/>
      <c r="J82" s="9"/>
      <c r="K82" s="9"/>
      <c r="L82" s="25" t="str">
        <f>IF(SUM(B82:K82)&gt;$D$15,"BMP acreage exceeds land use acreage"," ")</f>
        <v xml:space="preserve"> </v>
      </c>
      <c r="M82" s="26" t="str">
        <f t="shared" si="20"/>
        <v>WARNING:Total acres treated exceed total acres for this land use</v>
      </c>
      <c r="N82" s="2"/>
      <c r="O82" s="2"/>
      <c r="P82" s="2"/>
      <c r="Q82" s="2"/>
      <c r="R82" s="2"/>
    </row>
    <row r="83" spans="1:18" x14ac:dyDescent="0.35">
      <c r="A83" s="106" t="str">
        <f t="shared" si="21"/>
        <v>Agriculture</v>
      </c>
      <c r="B83" s="9"/>
      <c r="C83" s="9"/>
      <c r="D83" s="9"/>
      <c r="E83" s="9"/>
      <c r="F83" s="9"/>
      <c r="G83" s="9"/>
      <c r="H83" s="9"/>
      <c r="I83" s="9"/>
      <c r="J83" s="9"/>
      <c r="K83" s="9"/>
      <c r="L83" s="25" t="str">
        <f>IF(SUM(B83:K83)&gt;$D$16,"BMP acreage exceeds land use acreage"," ")</f>
        <v xml:space="preserve"> </v>
      </c>
      <c r="M83" s="26" t="str">
        <f t="shared" si="20"/>
        <v>WARNING:Total acres treated exceed total acres for this land use</v>
      </c>
      <c r="N83" s="2"/>
      <c r="O83" s="2"/>
      <c r="P83" s="2"/>
      <c r="Q83" s="2"/>
      <c r="R83" s="2"/>
    </row>
    <row r="84" spans="1:18" x14ac:dyDescent="0.35">
      <c r="A84" s="106" t="str">
        <f t="shared" si="21"/>
        <v>Transportation</v>
      </c>
      <c r="B84" s="9"/>
      <c r="C84" s="9"/>
      <c r="D84" s="9"/>
      <c r="E84" s="9"/>
      <c r="F84" s="9"/>
      <c r="G84" s="9"/>
      <c r="H84" s="9"/>
      <c r="I84" s="9"/>
      <c r="J84" s="9"/>
      <c r="K84" s="9"/>
      <c r="L84" s="25" t="str">
        <f>IF(SUM(B84:K84)&gt;$D$17,"BMP acreage exceeds land use acreage"," ")</f>
        <v xml:space="preserve"> </v>
      </c>
      <c r="M84" s="26" t="str">
        <f t="shared" si="20"/>
        <v>WARNING:Total acres treated exceed total acres for this land use</v>
      </c>
      <c r="N84" s="2"/>
      <c r="O84" s="2"/>
      <c r="P84" s="2"/>
      <c r="Q84" s="2"/>
      <c r="R84" s="2"/>
    </row>
    <row r="85" spans="1:18" x14ac:dyDescent="0.35">
      <c r="A85" s="106" t="str">
        <f t="shared" si="21"/>
        <v>Water</v>
      </c>
      <c r="B85" s="9"/>
      <c r="C85" s="9"/>
      <c r="D85" s="9"/>
      <c r="E85" s="9"/>
      <c r="F85" s="9"/>
      <c r="G85" s="9"/>
      <c r="H85" s="9"/>
      <c r="I85" s="9"/>
      <c r="J85" s="9"/>
      <c r="K85" s="9"/>
      <c r="L85" s="25" t="str">
        <f>IF(SUM(B85:K85)&gt;$D$18,"BMP acreage exceeds land use acreage"," ")</f>
        <v xml:space="preserve"> </v>
      </c>
      <c r="M85" s="26" t="str">
        <f t="shared" si="20"/>
        <v>WARNING:Total acres treated exceed total acres for this land use</v>
      </c>
      <c r="N85" s="2"/>
      <c r="O85" s="2"/>
      <c r="P85" s="2"/>
      <c r="Q85" s="2"/>
      <c r="R85" s="2"/>
    </row>
    <row r="86" spans="1:18" x14ac:dyDescent="0.35">
      <c r="A86" s="106" t="str">
        <f t="shared" si="21"/>
        <v>User specified</v>
      </c>
      <c r="B86" s="9"/>
      <c r="C86" s="9"/>
      <c r="D86" s="9"/>
      <c r="E86" s="9"/>
      <c r="F86" s="9"/>
      <c r="G86" s="9"/>
      <c r="H86" s="9"/>
      <c r="I86" s="9"/>
      <c r="J86" s="9"/>
      <c r="K86" s="9"/>
      <c r="L86" s="25" t="str">
        <f>IF(SUM(B86:K86)&gt;$D$19,"BMP acreage exceeds land use acreage"," ")</f>
        <v xml:space="preserve"> </v>
      </c>
      <c r="M86" s="26" t="str">
        <f t="shared" si="20"/>
        <v>WARNING:Total acres treated exceed total acres for this land use</v>
      </c>
      <c r="N86" s="2"/>
      <c r="O86" s="2"/>
      <c r="P86" s="2"/>
      <c r="Q86" s="2"/>
      <c r="R86" s="2"/>
    </row>
    <row r="87" spans="1:18" x14ac:dyDescent="0.35">
      <c r="A87" s="106" t="str">
        <f t="shared" si="21"/>
        <v>User specified</v>
      </c>
      <c r="B87" s="9"/>
      <c r="C87" s="9"/>
      <c r="D87" s="9"/>
      <c r="E87" s="9"/>
      <c r="F87" s="9"/>
      <c r="G87" s="9"/>
      <c r="H87" s="9"/>
      <c r="I87" s="9"/>
      <c r="J87" s="9"/>
      <c r="K87" s="9"/>
      <c r="L87" s="25"/>
      <c r="M87" s="26"/>
      <c r="N87" s="2"/>
      <c r="O87" s="2"/>
      <c r="P87" s="2"/>
      <c r="Q87" s="2"/>
      <c r="R87" s="2"/>
    </row>
    <row r="88" spans="1:18" x14ac:dyDescent="0.35">
      <c r="A88" s="106" t="str">
        <f t="shared" si="21"/>
        <v>User specified</v>
      </c>
      <c r="B88" s="9"/>
      <c r="C88" s="9"/>
      <c r="D88" s="9"/>
      <c r="E88" s="9"/>
      <c r="F88" s="9"/>
      <c r="G88" s="9"/>
      <c r="H88" s="9"/>
      <c r="I88" s="9"/>
      <c r="J88" s="9"/>
      <c r="K88" s="9"/>
      <c r="L88" s="25"/>
      <c r="M88" s="26"/>
      <c r="N88" s="2"/>
      <c r="O88" s="2"/>
      <c r="P88" s="2"/>
      <c r="Q88" s="2"/>
      <c r="R88" s="2"/>
    </row>
    <row r="89" spans="1:18" x14ac:dyDescent="0.35">
      <c r="A89" s="106" t="str">
        <f t="shared" si="21"/>
        <v>User specified</v>
      </c>
      <c r="B89" s="9"/>
      <c r="C89" s="9"/>
      <c r="D89" s="9"/>
      <c r="E89" s="9"/>
      <c r="F89" s="9"/>
      <c r="G89" s="9"/>
      <c r="H89" s="9"/>
      <c r="I89" s="9"/>
      <c r="J89" s="9"/>
      <c r="K89" s="9"/>
      <c r="L89" s="25"/>
      <c r="M89" s="26"/>
      <c r="N89" s="2"/>
      <c r="O89" s="2"/>
      <c r="P89" s="2"/>
      <c r="Q89" s="2"/>
      <c r="R89" s="2"/>
    </row>
    <row r="90" spans="1:18" x14ac:dyDescent="0.35">
      <c r="A90" s="106" t="str">
        <f t="shared" si="21"/>
        <v>User specified</v>
      </c>
      <c r="B90" s="9"/>
      <c r="C90" s="9"/>
      <c r="D90" s="9"/>
      <c r="E90" s="9"/>
      <c r="F90" s="9"/>
      <c r="G90" s="9"/>
      <c r="H90" s="9"/>
      <c r="I90" s="9"/>
      <c r="J90" s="9"/>
      <c r="K90" s="9"/>
      <c r="L90" s="25"/>
      <c r="M90" s="26"/>
      <c r="N90" s="2"/>
      <c r="O90" s="2"/>
      <c r="P90" s="2"/>
      <c r="Q90" s="2"/>
      <c r="R90" s="2"/>
    </row>
    <row r="91" spans="1:18"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c r="M91" s="2"/>
      <c r="N91" s="2"/>
      <c r="O91" s="2"/>
      <c r="P91" s="2"/>
      <c r="Q91" s="2"/>
      <c r="R91" s="2"/>
    </row>
    <row r="92" spans="1:18"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c r="M92" s="2"/>
      <c r="N92" s="2"/>
      <c r="O92" s="2"/>
      <c r="P92" s="2"/>
      <c r="Q92" s="2"/>
      <c r="R92" s="2"/>
    </row>
    <row r="93" spans="1:18"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c r="M93" s="2"/>
      <c r="N93" s="2"/>
      <c r="O93" s="2"/>
      <c r="P93" s="2"/>
      <c r="Q93" s="2"/>
      <c r="R93" s="2"/>
    </row>
    <row r="94" spans="1:18"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2">(((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2"/>
        <v>0</v>
      </c>
      <c r="E94" s="35">
        <f t="shared" si="22"/>
        <v>0</v>
      </c>
      <c r="F94" s="35">
        <f t="shared" si="22"/>
        <v>0</v>
      </c>
      <c r="G94" s="35">
        <f t="shared" si="22"/>
        <v>0</v>
      </c>
      <c r="H94" s="35">
        <f t="shared" si="22"/>
        <v>0</v>
      </c>
      <c r="I94" s="35">
        <f t="shared" si="22"/>
        <v>0</v>
      </c>
      <c r="J94" s="35">
        <f t="shared" si="22"/>
        <v>0</v>
      </c>
      <c r="K94" s="35">
        <f t="shared" si="22"/>
        <v>0</v>
      </c>
      <c r="L94" s="35">
        <f>SUM(B94:K94)</f>
        <v>0</v>
      </c>
      <c r="M94" s="2"/>
      <c r="N94" s="2"/>
      <c r="O94" s="2"/>
      <c r="P94" s="2"/>
      <c r="Q94" s="2"/>
      <c r="R94" s="2"/>
    </row>
    <row r="95" spans="1:18" x14ac:dyDescent="0.35">
      <c r="A95" s="15" t="s">
        <v>37</v>
      </c>
      <c r="B95" s="29">
        <f>B94/$H$45</f>
        <v>0</v>
      </c>
      <c r="C95" s="29">
        <f t="shared" ref="C95:K95" si="23">C94/$H$45</f>
        <v>0</v>
      </c>
      <c r="D95" s="29">
        <f t="shared" si="23"/>
        <v>0</v>
      </c>
      <c r="E95" s="29">
        <f t="shared" si="23"/>
        <v>0</v>
      </c>
      <c r="F95" s="29">
        <f t="shared" si="23"/>
        <v>0</v>
      </c>
      <c r="G95" s="29">
        <f t="shared" si="23"/>
        <v>0</v>
      </c>
      <c r="H95" s="29">
        <f t="shared" si="23"/>
        <v>0</v>
      </c>
      <c r="I95" s="29">
        <f t="shared" si="23"/>
        <v>0</v>
      </c>
      <c r="J95" s="29">
        <f t="shared" si="23"/>
        <v>0</v>
      </c>
      <c r="K95" s="29">
        <f t="shared" si="23"/>
        <v>0</v>
      </c>
      <c r="L95" s="29">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39" t="s">
        <v>92</v>
      </c>
      <c r="B97" s="140"/>
      <c r="C97" s="140"/>
      <c r="D97" s="140"/>
      <c r="E97" s="140"/>
      <c r="F97" s="140"/>
      <c r="G97" s="140"/>
      <c r="H97" s="140"/>
      <c r="I97" s="140"/>
      <c r="J97" s="140"/>
      <c r="K97" s="140"/>
      <c r="L97" s="141"/>
      <c r="M97" s="2"/>
      <c r="N97" s="2"/>
      <c r="O97" s="2"/>
      <c r="P97" s="2"/>
      <c r="Q97" s="2"/>
      <c r="R97" s="2"/>
    </row>
    <row r="98" spans="1:18" ht="60" customHeight="1" x14ac:dyDescent="0.35">
      <c r="A98" s="146" t="s">
        <v>42</v>
      </c>
      <c r="B98" s="42" t="s">
        <v>43</v>
      </c>
      <c r="C98" s="42" t="s">
        <v>44</v>
      </c>
      <c r="D98" s="134" t="s">
        <v>104</v>
      </c>
      <c r="E98" s="134"/>
      <c r="F98" s="134"/>
      <c r="G98" s="134"/>
      <c r="H98" s="134"/>
      <c r="I98" s="134"/>
      <c r="J98" s="134"/>
      <c r="K98" s="134"/>
      <c r="L98" s="134"/>
      <c r="M98" s="2"/>
      <c r="N98" s="2"/>
      <c r="O98" s="2"/>
      <c r="P98" s="2"/>
      <c r="Q98" s="2"/>
      <c r="R98" s="2"/>
    </row>
    <row r="99" spans="1:18" s="6" customFormat="1" ht="15" customHeight="1" x14ac:dyDescent="0.35">
      <c r="A99" s="148"/>
      <c r="B99" s="43" t="s">
        <v>45</v>
      </c>
      <c r="C99" s="43" t="s">
        <v>45</v>
      </c>
      <c r="D99" s="134"/>
      <c r="E99" s="134"/>
      <c r="F99" s="134"/>
      <c r="G99" s="134"/>
      <c r="H99" s="134"/>
      <c r="I99" s="134"/>
      <c r="J99" s="134"/>
      <c r="K99" s="134"/>
      <c r="L99" s="134"/>
      <c r="M99" s="5"/>
      <c r="N99" s="5"/>
      <c r="O99" s="5"/>
      <c r="P99" s="5"/>
      <c r="Q99" s="5"/>
      <c r="R99" s="5"/>
    </row>
    <row r="100" spans="1:18" ht="15" customHeight="1" x14ac:dyDescent="0.35">
      <c r="A100" s="4" t="s">
        <v>38</v>
      </c>
      <c r="B100" s="100">
        <v>0.44</v>
      </c>
      <c r="C100" s="100">
        <v>0.85</v>
      </c>
      <c r="D100" s="134"/>
      <c r="E100" s="134"/>
      <c r="F100" s="134"/>
      <c r="G100" s="134"/>
      <c r="H100" s="134"/>
      <c r="I100" s="134"/>
      <c r="J100" s="134"/>
      <c r="K100" s="134"/>
      <c r="L100" s="134"/>
      <c r="M100" s="26" t="str">
        <f t="shared" ref="M100:M111" si="24">IF(L100&gt;D8,"WARNING:Total acres treated exceed total acres for this land use"," ")</f>
        <v xml:space="preserve"> </v>
      </c>
      <c r="N100" s="2"/>
      <c r="O100" s="2"/>
      <c r="P100" s="2"/>
      <c r="Q100" s="2"/>
      <c r="R100" s="2"/>
    </row>
    <row r="101" spans="1:18" ht="29" x14ac:dyDescent="0.35">
      <c r="A101" s="73" t="s">
        <v>46</v>
      </c>
      <c r="B101" s="100">
        <v>0</v>
      </c>
      <c r="C101" s="100">
        <v>0</v>
      </c>
      <c r="D101" s="134"/>
      <c r="E101" s="134"/>
      <c r="F101" s="134"/>
      <c r="G101" s="134"/>
      <c r="H101" s="134"/>
      <c r="I101" s="134"/>
      <c r="J101" s="134"/>
      <c r="K101" s="134"/>
      <c r="L101" s="134"/>
      <c r="M101" s="26" t="str">
        <f t="shared" si="24"/>
        <v xml:space="preserve"> </v>
      </c>
      <c r="N101" s="2"/>
      <c r="O101" s="2"/>
      <c r="P101" s="2"/>
      <c r="Q101" s="2"/>
      <c r="R101" s="2"/>
    </row>
    <row r="102" spans="1:18" ht="15" customHeight="1" x14ac:dyDescent="0.35">
      <c r="A102" s="24" t="s">
        <v>24</v>
      </c>
      <c r="B102" s="100">
        <v>0</v>
      </c>
      <c r="C102" s="100">
        <v>0.68</v>
      </c>
      <c r="D102" s="134"/>
      <c r="E102" s="134"/>
      <c r="F102" s="134"/>
      <c r="G102" s="134"/>
      <c r="H102" s="134"/>
      <c r="I102" s="134"/>
      <c r="J102" s="134"/>
      <c r="K102" s="134"/>
      <c r="L102" s="134"/>
      <c r="M102" s="26" t="str">
        <f t="shared" si="24"/>
        <v xml:space="preserve"> </v>
      </c>
      <c r="N102" s="2"/>
      <c r="O102" s="2"/>
      <c r="P102" s="2"/>
      <c r="Q102" s="2"/>
      <c r="R102" s="2"/>
    </row>
    <row r="103" spans="1:18" ht="15" customHeight="1" x14ac:dyDescent="0.35">
      <c r="A103" s="4" t="s">
        <v>25</v>
      </c>
      <c r="B103" s="100">
        <v>0</v>
      </c>
      <c r="C103" s="100">
        <v>0.96</v>
      </c>
      <c r="D103" s="134"/>
      <c r="E103" s="134"/>
      <c r="F103" s="134"/>
      <c r="G103" s="134"/>
      <c r="H103" s="134"/>
      <c r="I103" s="134"/>
      <c r="J103" s="134"/>
      <c r="K103" s="134"/>
      <c r="L103" s="134"/>
      <c r="M103" s="26" t="str">
        <f t="shared" si="24"/>
        <v xml:space="preserve"> </v>
      </c>
      <c r="N103" s="2"/>
      <c r="O103" s="2"/>
      <c r="P103" s="2"/>
      <c r="Q103" s="2"/>
      <c r="R103" s="2"/>
    </row>
    <row r="104" spans="1:18" ht="15" customHeight="1" x14ac:dyDescent="0.35">
      <c r="A104" s="4" t="s">
        <v>40</v>
      </c>
      <c r="B104" s="100">
        <v>0.45</v>
      </c>
      <c r="C104" s="100">
        <v>0.74</v>
      </c>
      <c r="D104" s="134"/>
      <c r="E104" s="134"/>
      <c r="F104" s="134"/>
      <c r="G104" s="134"/>
      <c r="H104" s="134"/>
      <c r="I104" s="134"/>
      <c r="J104" s="134"/>
      <c r="K104" s="134"/>
      <c r="L104" s="134"/>
      <c r="M104" s="26" t="str">
        <f t="shared" si="24"/>
        <v xml:space="preserve"> </v>
      </c>
      <c r="N104" s="2"/>
      <c r="O104" s="2"/>
      <c r="P104" s="2"/>
      <c r="Q104" s="2"/>
      <c r="R104" s="2"/>
    </row>
    <row r="105" spans="1:18" ht="15" customHeight="1" x14ac:dyDescent="0.35">
      <c r="A105" s="4" t="s">
        <v>27</v>
      </c>
      <c r="B105" s="100">
        <v>0.47</v>
      </c>
      <c r="C105" s="100">
        <v>0.85</v>
      </c>
      <c r="D105" s="134"/>
      <c r="E105" s="134"/>
      <c r="F105" s="134"/>
      <c r="G105" s="134"/>
      <c r="H105" s="134"/>
      <c r="I105" s="134"/>
      <c r="J105" s="134"/>
      <c r="K105" s="134"/>
      <c r="L105" s="134"/>
      <c r="M105" s="26" t="str">
        <f t="shared" si="24"/>
        <v xml:space="preserve"> </v>
      </c>
      <c r="N105" s="2"/>
      <c r="O105" s="2"/>
      <c r="P105" s="2"/>
      <c r="Q105" s="2"/>
      <c r="R105" s="2"/>
    </row>
    <row r="106" spans="1:18" ht="15" customHeight="1" x14ac:dyDescent="0.35">
      <c r="A106" s="4" t="s">
        <v>28</v>
      </c>
      <c r="B106" s="100">
        <v>0.4</v>
      </c>
      <c r="C106" s="100">
        <v>0.68</v>
      </c>
      <c r="D106" s="134"/>
      <c r="E106" s="134"/>
      <c r="F106" s="134"/>
      <c r="G106" s="134"/>
      <c r="H106" s="134"/>
      <c r="I106" s="134"/>
      <c r="J106" s="134"/>
      <c r="K106" s="134"/>
      <c r="L106" s="134"/>
      <c r="M106" s="26" t="str">
        <f t="shared" si="24"/>
        <v xml:space="preserve"> </v>
      </c>
      <c r="N106" s="2"/>
      <c r="O106" s="2"/>
      <c r="P106" s="2"/>
      <c r="Q106" s="2"/>
      <c r="R106" s="2"/>
    </row>
    <row r="107" spans="1:18" ht="15" customHeight="1" x14ac:dyDescent="0.35">
      <c r="A107" s="4" t="s">
        <v>29</v>
      </c>
      <c r="B107" s="100">
        <v>0.5</v>
      </c>
      <c r="C107" s="100">
        <v>0.84</v>
      </c>
      <c r="D107" s="134"/>
      <c r="E107" s="134"/>
      <c r="F107" s="134"/>
      <c r="G107" s="134"/>
      <c r="H107" s="134"/>
      <c r="I107" s="134"/>
      <c r="J107" s="134"/>
      <c r="K107" s="134"/>
      <c r="L107" s="134"/>
      <c r="M107" s="26" t="str">
        <f t="shared" si="24"/>
        <v xml:space="preserve"> </v>
      </c>
      <c r="N107" s="2"/>
      <c r="O107" s="2"/>
      <c r="P107" s="2"/>
      <c r="Q107" s="2"/>
      <c r="R107" s="2"/>
    </row>
    <row r="108" spans="1:18" ht="15" customHeight="1" x14ac:dyDescent="0.35">
      <c r="A108" s="4" t="s">
        <v>30</v>
      </c>
      <c r="B108" s="101">
        <v>0.38</v>
      </c>
      <c r="C108" s="100">
        <v>0.73</v>
      </c>
      <c r="D108" s="134"/>
      <c r="E108" s="134"/>
      <c r="F108" s="134"/>
      <c r="G108" s="134"/>
      <c r="H108" s="134"/>
      <c r="I108" s="134"/>
      <c r="J108" s="134"/>
      <c r="K108" s="134"/>
      <c r="L108" s="134"/>
      <c r="M108" s="26" t="str">
        <f t="shared" si="24"/>
        <v xml:space="preserve"> </v>
      </c>
      <c r="N108" s="2"/>
      <c r="O108" s="2"/>
      <c r="P108" s="2"/>
      <c r="Q108" s="2"/>
      <c r="R108" s="2"/>
    </row>
    <row r="109" spans="1:18" ht="15" customHeight="1" x14ac:dyDescent="0.35">
      <c r="A109" s="149" t="s">
        <v>47</v>
      </c>
      <c r="B109" s="149" t="s">
        <v>48</v>
      </c>
      <c r="C109" s="149"/>
      <c r="D109" s="147" t="s">
        <v>49</v>
      </c>
      <c r="E109" s="134" t="s">
        <v>105</v>
      </c>
      <c r="F109" s="134"/>
      <c r="G109" s="134"/>
      <c r="H109" s="134"/>
      <c r="I109" s="134"/>
      <c r="J109" s="134"/>
      <c r="K109" s="134"/>
      <c r="L109" s="134"/>
      <c r="M109" s="26" t="str">
        <f t="shared" si="24"/>
        <v xml:space="preserve"> </v>
      </c>
      <c r="N109" s="2"/>
      <c r="O109" s="2"/>
      <c r="P109" s="2"/>
      <c r="Q109" s="2"/>
      <c r="R109" s="2"/>
    </row>
    <row r="110" spans="1:18" ht="15" customHeight="1" x14ac:dyDescent="0.35">
      <c r="A110" s="149"/>
      <c r="B110" s="103" t="s">
        <v>50</v>
      </c>
      <c r="C110" s="103" t="s">
        <v>51</v>
      </c>
      <c r="D110" s="147"/>
      <c r="E110" s="134"/>
      <c r="F110" s="134"/>
      <c r="G110" s="134"/>
      <c r="H110" s="134"/>
      <c r="I110" s="134"/>
      <c r="J110" s="134"/>
      <c r="K110" s="134"/>
      <c r="L110" s="134"/>
      <c r="M110" s="26" t="str">
        <f t="shared" si="24"/>
        <v xml:space="preserve"> </v>
      </c>
      <c r="N110" s="2"/>
      <c r="O110" s="2"/>
      <c r="P110" s="2"/>
      <c r="Q110" s="2"/>
      <c r="R110" s="2"/>
    </row>
    <row r="111" spans="1:18" ht="15" customHeight="1" x14ac:dyDescent="0.35">
      <c r="A111" s="81" t="s">
        <v>12</v>
      </c>
      <c r="B111" s="99">
        <v>0.2</v>
      </c>
      <c r="C111" s="99">
        <v>75</v>
      </c>
      <c r="D111" s="99">
        <v>0.71</v>
      </c>
      <c r="E111" s="134"/>
      <c r="F111" s="134"/>
      <c r="G111" s="134"/>
      <c r="H111" s="134"/>
      <c r="I111" s="134"/>
      <c r="J111" s="134"/>
      <c r="K111" s="134"/>
      <c r="L111" s="134"/>
      <c r="M111" s="26" t="str">
        <f t="shared" si="24"/>
        <v xml:space="preserve"> </v>
      </c>
      <c r="N111" s="2"/>
      <c r="O111" s="2"/>
      <c r="P111" s="2"/>
      <c r="Q111" s="2"/>
      <c r="R111" s="2"/>
    </row>
    <row r="112" spans="1:18" ht="15" customHeight="1" x14ac:dyDescent="0.35">
      <c r="A112" s="81" t="s">
        <v>13</v>
      </c>
      <c r="B112" s="99">
        <v>0.23499999999999999</v>
      </c>
      <c r="C112" s="99">
        <v>93</v>
      </c>
      <c r="D112" s="99">
        <v>0.68</v>
      </c>
      <c r="E112" s="134"/>
      <c r="F112" s="134"/>
      <c r="G112" s="134"/>
      <c r="H112" s="134"/>
      <c r="I112" s="134"/>
      <c r="J112" s="134"/>
      <c r="K112" s="134"/>
      <c r="L112" s="134"/>
      <c r="M112" s="2"/>
      <c r="N112" s="2"/>
      <c r="O112" s="2"/>
      <c r="P112" s="2"/>
      <c r="Q112" s="2"/>
      <c r="R112" s="2"/>
    </row>
    <row r="113" spans="1:18" ht="15" customHeight="1" x14ac:dyDescent="0.35">
      <c r="A113" s="81" t="s">
        <v>14</v>
      </c>
      <c r="B113" s="99">
        <v>0.25</v>
      </c>
      <c r="C113" s="99">
        <v>80</v>
      </c>
      <c r="D113" s="99">
        <v>0.3</v>
      </c>
      <c r="E113" s="134"/>
      <c r="F113" s="134"/>
      <c r="G113" s="134"/>
      <c r="H113" s="134"/>
      <c r="I113" s="134"/>
      <c r="J113" s="134"/>
      <c r="K113" s="134"/>
      <c r="L113" s="134"/>
      <c r="M113" s="2"/>
      <c r="N113" s="2"/>
      <c r="O113" s="2"/>
      <c r="P113" s="2"/>
      <c r="Q113" s="2"/>
      <c r="R113" s="2"/>
    </row>
    <row r="114" spans="1:18" ht="15" customHeight="1" x14ac:dyDescent="0.35">
      <c r="A114" s="81" t="s">
        <v>15</v>
      </c>
      <c r="B114" s="99">
        <v>0.28999999999999998</v>
      </c>
      <c r="C114" s="99">
        <v>76</v>
      </c>
      <c r="D114" s="99">
        <v>0.5</v>
      </c>
      <c r="E114" s="134"/>
      <c r="F114" s="134"/>
      <c r="G114" s="134"/>
      <c r="H114" s="134"/>
      <c r="I114" s="134"/>
      <c r="J114" s="134"/>
      <c r="K114" s="134"/>
      <c r="L114" s="134"/>
      <c r="M114" s="2"/>
      <c r="N114" s="2"/>
      <c r="O114" s="2"/>
      <c r="P114" s="2"/>
      <c r="Q114" s="2"/>
      <c r="R114" s="2"/>
    </row>
    <row r="115" spans="1:18" ht="15" customHeight="1" x14ac:dyDescent="0.35">
      <c r="A115" s="81" t="s">
        <v>16</v>
      </c>
      <c r="B115" s="99">
        <v>0.28999999999999998</v>
      </c>
      <c r="C115" s="99">
        <v>76</v>
      </c>
      <c r="D115" s="99">
        <v>0.5</v>
      </c>
      <c r="E115" s="134"/>
      <c r="F115" s="134"/>
      <c r="G115" s="134"/>
      <c r="H115" s="134"/>
      <c r="I115" s="134"/>
      <c r="J115" s="134"/>
      <c r="K115" s="134"/>
      <c r="L115" s="134"/>
      <c r="M115" s="2"/>
      <c r="N115" s="2"/>
      <c r="O115" s="2"/>
      <c r="P115" s="2"/>
      <c r="Q115" s="2"/>
      <c r="R115" s="2"/>
    </row>
    <row r="116" spans="1:18" ht="15" customHeight="1" x14ac:dyDescent="0.35">
      <c r="A116" s="81" t="s">
        <v>17</v>
      </c>
      <c r="B116" s="99">
        <v>0.19</v>
      </c>
      <c r="C116" s="99">
        <v>21</v>
      </c>
      <c r="D116" s="99">
        <v>0.08</v>
      </c>
      <c r="E116" s="134"/>
      <c r="F116" s="134"/>
      <c r="G116" s="134"/>
      <c r="H116" s="134"/>
      <c r="I116" s="134"/>
      <c r="J116" s="134"/>
      <c r="K116" s="134"/>
      <c r="L116" s="134"/>
      <c r="M116" s="2"/>
      <c r="N116" s="2"/>
      <c r="O116" s="2"/>
      <c r="P116" s="2"/>
      <c r="Q116" s="2"/>
      <c r="R116" s="2"/>
    </row>
    <row r="117" spans="1:18" ht="15" customHeight="1" x14ac:dyDescent="0.35">
      <c r="A117" s="81" t="s">
        <v>119</v>
      </c>
      <c r="B117" s="99">
        <v>0.32500000000000001</v>
      </c>
      <c r="C117" s="99">
        <v>73</v>
      </c>
      <c r="D117" s="99">
        <v>0.27</v>
      </c>
      <c r="E117" s="134"/>
      <c r="F117" s="134"/>
      <c r="G117" s="134"/>
      <c r="H117" s="134"/>
      <c r="I117" s="134"/>
      <c r="J117" s="134"/>
      <c r="K117" s="134"/>
      <c r="L117" s="134"/>
      <c r="M117" s="2"/>
      <c r="N117" s="2"/>
      <c r="O117" s="2"/>
      <c r="P117" s="2"/>
      <c r="Q117" s="2"/>
      <c r="R117" s="2"/>
    </row>
    <row r="118" spans="1:18" ht="15" customHeight="1" x14ac:dyDescent="0.35">
      <c r="A118" s="81" t="s">
        <v>63</v>
      </c>
      <c r="B118" s="99">
        <v>0.19</v>
      </c>
      <c r="C118" s="99">
        <v>21</v>
      </c>
      <c r="D118" s="99">
        <v>0.08</v>
      </c>
      <c r="E118" s="134"/>
      <c r="F118" s="134"/>
      <c r="G118" s="134"/>
      <c r="H118" s="134"/>
      <c r="I118" s="134"/>
      <c r="J118" s="134"/>
      <c r="K118" s="134"/>
      <c r="L118" s="134"/>
      <c r="M118" s="2"/>
      <c r="N118" s="2"/>
      <c r="O118" s="2"/>
      <c r="P118" s="2"/>
      <c r="Q118" s="2"/>
      <c r="R118" s="2"/>
    </row>
    <row r="119" spans="1:18" ht="15" customHeight="1" x14ac:dyDescent="0.35">
      <c r="A119" s="81" t="s">
        <v>61</v>
      </c>
      <c r="B119" s="99">
        <v>0.5</v>
      </c>
      <c r="C119" s="99">
        <v>100</v>
      </c>
      <c r="D119" s="99">
        <v>0.11</v>
      </c>
      <c r="E119" s="134"/>
      <c r="F119" s="134"/>
      <c r="G119" s="134"/>
      <c r="H119" s="134"/>
      <c r="I119" s="134"/>
      <c r="J119" s="134"/>
      <c r="K119" s="134"/>
      <c r="L119" s="134"/>
      <c r="M119" s="2"/>
      <c r="N119" s="2"/>
      <c r="O119" s="2"/>
      <c r="P119" s="2"/>
      <c r="Q119" s="2"/>
      <c r="R119" s="2"/>
    </row>
    <row r="120" spans="1:18" s="6" customFormat="1" ht="15" customHeight="1" x14ac:dyDescent="0.35">
      <c r="A120" s="81" t="s">
        <v>18</v>
      </c>
      <c r="B120" s="99">
        <v>0.28000000000000003</v>
      </c>
      <c r="C120" s="99">
        <v>87</v>
      </c>
      <c r="D120" s="99">
        <v>0.8</v>
      </c>
      <c r="E120" s="134"/>
      <c r="F120" s="134"/>
      <c r="G120" s="134"/>
      <c r="H120" s="134"/>
      <c r="I120" s="134"/>
      <c r="J120" s="134"/>
      <c r="K120" s="134"/>
      <c r="L120" s="134"/>
      <c r="M120" s="5"/>
      <c r="N120" s="5"/>
      <c r="O120" s="5"/>
      <c r="P120" s="5"/>
      <c r="Q120" s="5"/>
      <c r="R120" s="5"/>
    </row>
    <row r="121" spans="1:18" x14ac:dyDescent="0.35">
      <c r="A121" s="146" t="s">
        <v>52</v>
      </c>
      <c r="B121" s="146"/>
      <c r="C121" s="146"/>
      <c r="D121" s="146"/>
      <c r="E121" s="146"/>
      <c r="F121" s="146"/>
      <c r="G121" s="146"/>
      <c r="H121" s="146"/>
      <c r="I121" s="146"/>
      <c r="J121" s="146"/>
      <c r="K121" s="146"/>
      <c r="L121" s="143"/>
      <c r="M121" s="26" t="str">
        <f t="shared" ref="M121:M132" si="25">IF(L121&gt;D8,"WARNING:Total acres treated exceed total acres for this land use"," ")</f>
        <v xml:space="preserve"> </v>
      </c>
      <c r="N121" s="2"/>
      <c r="O121" s="2"/>
      <c r="P121" s="2"/>
      <c r="Q121" s="2"/>
      <c r="R121" s="2"/>
    </row>
    <row r="122" spans="1:18"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5"/>
        <v xml:space="preserve"> </v>
      </c>
      <c r="N122" s="2"/>
      <c r="O122" s="2"/>
      <c r="P122" s="2"/>
      <c r="Q122" s="2"/>
      <c r="R122" s="2"/>
    </row>
    <row r="123" spans="1:18" ht="29" x14ac:dyDescent="0.35">
      <c r="A123" s="27" t="s">
        <v>34</v>
      </c>
      <c r="B123" s="24">
        <v>0.9</v>
      </c>
      <c r="C123" s="24">
        <v>0.9</v>
      </c>
      <c r="D123" s="24">
        <v>0.9</v>
      </c>
      <c r="E123" s="24">
        <v>0.9</v>
      </c>
      <c r="F123" s="24">
        <v>0.9</v>
      </c>
      <c r="G123" s="24">
        <v>0.9</v>
      </c>
      <c r="H123" s="24">
        <v>0.9</v>
      </c>
      <c r="I123" s="24">
        <v>1</v>
      </c>
      <c r="J123" s="24">
        <v>1</v>
      </c>
      <c r="K123" s="13">
        <v>0.9</v>
      </c>
      <c r="L123" s="144"/>
      <c r="M123" s="26" t="str">
        <f t="shared" si="25"/>
        <v xml:space="preserve"> </v>
      </c>
      <c r="N123" s="2"/>
      <c r="O123" s="2"/>
      <c r="P123" s="2"/>
      <c r="Q123" s="2"/>
      <c r="R123" s="2"/>
    </row>
    <row r="124" spans="1:18" ht="29" x14ac:dyDescent="0.35">
      <c r="A124" s="27" t="s">
        <v>35</v>
      </c>
      <c r="B124" s="24">
        <v>0.2</v>
      </c>
      <c r="C124" s="24">
        <v>0.9</v>
      </c>
      <c r="D124" s="24">
        <v>0</v>
      </c>
      <c r="E124" s="24">
        <v>0</v>
      </c>
      <c r="F124" s="24">
        <v>0.2</v>
      </c>
      <c r="G124" s="24">
        <v>0</v>
      </c>
      <c r="H124" s="24">
        <v>0</v>
      </c>
      <c r="I124" s="24">
        <v>0</v>
      </c>
      <c r="J124" s="24">
        <v>0</v>
      </c>
      <c r="K124" s="13">
        <v>0</v>
      </c>
      <c r="L124" s="145"/>
      <c r="M124" s="26" t="str">
        <f t="shared" si="25"/>
        <v xml:space="preserve"> </v>
      </c>
      <c r="N124" s="2"/>
      <c r="O124" s="2"/>
      <c r="P124" s="2"/>
      <c r="Q124" s="2"/>
      <c r="R124" s="2"/>
    </row>
    <row r="125" spans="1:18" x14ac:dyDescent="0.35">
      <c r="A125" s="77" t="s">
        <v>53</v>
      </c>
      <c r="B125" s="78"/>
      <c r="C125" s="78"/>
      <c r="D125" s="78"/>
      <c r="E125" s="78"/>
      <c r="F125" s="79"/>
      <c r="G125" s="79"/>
      <c r="H125" s="79"/>
      <c r="I125" s="79"/>
      <c r="J125" s="79"/>
      <c r="K125" s="79"/>
      <c r="L125" s="142"/>
      <c r="M125" s="26" t="str">
        <f t="shared" si="25"/>
        <v xml:space="preserve"> </v>
      </c>
      <c r="N125" s="2"/>
      <c r="O125" s="2"/>
      <c r="P125" s="2"/>
      <c r="Q125" s="2"/>
      <c r="R125" s="2"/>
    </row>
    <row r="126" spans="1:18" x14ac:dyDescent="0.35">
      <c r="A126" s="80" t="s">
        <v>54</v>
      </c>
      <c r="B126" s="78"/>
      <c r="C126" s="78"/>
      <c r="D126" s="78"/>
      <c r="E126" s="78"/>
      <c r="F126" s="79"/>
      <c r="G126" s="79"/>
      <c r="H126" s="79"/>
      <c r="I126" s="79"/>
      <c r="J126" s="79"/>
      <c r="K126" s="79"/>
      <c r="L126" s="142"/>
      <c r="M126" s="26" t="str">
        <f t="shared" si="25"/>
        <v xml:space="preserve"> </v>
      </c>
      <c r="N126" s="2"/>
      <c r="O126" s="2"/>
      <c r="P126" s="2"/>
      <c r="Q126" s="2"/>
      <c r="R126" s="2"/>
    </row>
    <row r="127" spans="1:18" x14ac:dyDescent="0.35">
      <c r="A127" s="80" t="s">
        <v>55</v>
      </c>
      <c r="B127" s="78"/>
      <c r="C127" s="78"/>
      <c r="D127" s="78"/>
      <c r="E127" s="78"/>
      <c r="F127" s="79"/>
      <c r="G127" s="79"/>
      <c r="H127" s="79"/>
      <c r="I127" s="79"/>
      <c r="J127" s="79"/>
      <c r="K127" s="79"/>
      <c r="L127" s="142"/>
      <c r="M127" s="26" t="str">
        <f t="shared" si="25"/>
        <v xml:space="preserve"> </v>
      </c>
      <c r="N127" s="2"/>
      <c r="O127" s="2"/>
      <c r="P127" s="2"/>
      <c r="Q127" s="2"/>
      <c r="R127" s="2"/>
    </row>
    <row r="128" spans="1:18" x14ac:dyDescent="0.35">
      <c r="A128" s="80" t="s">
        <v>56</v>
      </c>
      <c r="B128" s="78"/>
      <c r="C128" s="78"/>
      <c r="D128" s="78"/>
      <c r="E128" s="78"/>
      <c r="F128" s="79"/>
      <c r="G128" s="79"/>
      <c r="H128" s="79"/>
      <c r="I128" s="79"/>
      <c r="J128" s="79"/>
      <c r="K128" s="79"/>
      <c r="L128" s="142"/>
      <c r="M128" s="26" t="str">
        <f t="shared" si="25"/>
        <v xml:space="preserve"> </v>
      </c>
      <c r="N128" s="2"/>
      <c r="O128" s="2"/>
      <c r="P128" s="2"/>
      <c r="Q128" s="2"/>
      <c r="R128" s="2"/>
    </row>
    <row r="129" spans="1:18" x14ac:dyDescent="0.35">
      <c r="A129" s="77"/>
      <c r="B129" s="78"/>
      <c r="C129" s="78"/>
      <c r="D129" s="78"/>
      <c r="E129" s="78"/>
      <c r="F129" s="79"/>
      <c r="G129" s="79"/>
      <c r="H129" s="79"/>
      <c r="I129" s="79"/>
      <c r="J129" s="79"/>
      <c r="K129" s="79"/>
      <c r="L129" s="142"/>
      <c r="M129" s="26" t="str">
        <f t="shared" si="25"/>
        <v xml:space="preserve"> </v>
      </c>
      <c r="N129" s="2"/>
      <c r="O129" s="2"/>
      <c r="P129" s="2"/>
      <c r="Q129" s="2"/>
      <c r="R129" s="2"/>
    </row>
    <row r="130" spans="1:18" x14ac:dyDescent="0.35">
      <c r="A130" s="77" t="s">
        <v>57</v>
      </c>
      <c r="B130" s="78"/>
      <c r="C130" s="78"/>
      <c r="D130" s="78"/>
      <c r="E130" s="78"/>
      <c r="F130" s="79"/>
      <c r="G130" s="79"/>
      <c r="H130" s="79"/>
      <c r="I130" s="79"/>
      <c r="J130" s="79"/>
      <c r="K130" s="79"/>
      <c r="L130" s="142"/>
      <c r="M130" s="26" t="str">
        <f t="shared" si="25"/>
        <v xml:space="preserve"> </v>
      </c>
      <c r="N130" s="2"/>
      <c r="O130" s="2"/>
      <c r="P130" s="2"/>
      <c r="Q130" s="2"/>
      <c r="R130" s="2"/>
    </row>
    <row r="131" spans="1:18" x14ac:dyDescent="0.35">
      <c r="A131" s="80"/>
      <c r="B131" s="78"/>
      <c r="C131" s="78"/>
      <c r="D131" s="78"/>
      <c r="E131" s="78"/>
      <c r="F131" s="79"/>
      <c r="G131" s="79"/>
      <c r="H131" s="79"/>
      <c r="I131" s="79"/>
      <c r="J131" s="79"/>
      <c r="K131" s="79"/>
      <c r="L131" s="142"/>
      <c r="M131" s="26" t="str">
        <f t="shared" si="25"/>
        <v xml:space="preserve"> </v>
      </c>
      <c r="N131" s="2"/>
      <c r="O131" s="2"/>
      <c r="P131" s="2"/>
      <c r="Q131" s="2"/>
      <c r="R131" s="2"/>
    </row>
    <row r="132" spans="1:18" x14ac:dyDescent="0.35">
      <c r="A132" s="77"/>
      <c r="B132" s="78"/>
      <c r="C132" s="78"/>
      <c r="D132" s="78"/>
      <c r="E132" s="78"/>
      <c r="F132" s="79"/>
      <c r="G132" s="79"/>
      <c r="H132" s="79"/>
      <c r="I132" s="79"/>
      <c r="J132" s="79"/>
      <c r="K132" s="79"/>
      <c r="L132" s="142"/>
      <c r="M132" s="26" t="str">
        <f t="shared" si="25"/>
        <v xml:space="preserve"> </v>
      </c>
      <c r="N132" s="2"/>
      <c r="O132" s="2"/>
      <c r="P132" s="2"/>
      <c r="Q132" s="2"/>
      <c r="R132" s="2"/>
    </row>
    <row r="133" spans="1:18" x14ac:dyDescent="0.35">
      <c r="A133" s="36"/>
      <c r="B133" s="37"/>
      <c r="C133" s="37"/>
      <c r="D133" s="37"/>
      <c r="E133" s="37"/>
      <c r="F133" s="37"/>
      <c r="G133" s="37"/>
      <c r="H133" s="37"/>
      <c r="I133" s="37"/>
      <c r="J133" s="37"/>
      <c r="K133" s="37"/>
      <c r="L133" s="75"/>
      <c r="M133" s="2"/>
      <c r="N133" s="2"/>
      <c r="O133" s="2"/>
      <c r="P133" s="2"/>
      <c r="Q133" s="2"/>
      <c r="R133" s="2"/>
    </row>
    <row r="134" spans="1:18" x14ac:dyDescent="0.35">
      <c r="A134" s="38"/>
      <c r="B134" s="2"/>
      <c r="C134" s="2"/>
      <c r="D134" s="2"/>
      <c r="E134" s="2"/>
      <c r="F134" s="2"/>
      <c r="G134" s="2"/>
      <c r="H134" s="2"/>
      <c r="I134" s="2"/>
      <c r="J134" s="2"/>
      <c r="K134" s="2"/>
      <c r="L134" s="2"/>
      <c r="M134" s="2"/>
      <c r="N134" s="2"/>
      <c r="O134" s="2"/>
      <c r="P134" s="2"/>
      <c r="Q134" s="2"/>
      <c r="R134" s="2"/>
    </row>
    <row r="135" spans="1:18" x14ac:dyDescent="0.35">
      <c r="A135" s="38"/>
      <c r="B135" s="2"/>
      <c r="C135" s="2"/>
      <c r="D135" s="2"/>
      <c r="E135" s="2"/>
      <c r="F135" s="2"/>
      <c r="G135" s="2"/>
      <c r="H135" s="2"/>
      <c r="I135" s="2"/>
      <c r="J135" s="2"/>
      <c r="K135" s="2"/>
      <c r="L135" s="2"/>
      <c r="M135" s="2"/>
      <c r="N135" s="2"/>
      <c r="O135" s="2"/>
      <c r="P135" s="2"/>
      <c r="Q135" s="2"/>
      <c r="R135" s="2"/>
    </row>
    <row r="136" spans="1:18" x14ac:dyDescent="0.35">
      <c r="A136" s="38"/>
      <c r="B136" s="2"/>
      <c r="C136" s="2"/>
      <c r="D136" s="2"/>
      <c r="E136" s="2"/>
      <c r="F136" s="2"/>
      <c r="G136" s="2"/>
      <c r="H136" s="2"/>
      <c r="I136" s="2"/>
      <c r="J136" s="2"/>
      <c r="K136" s="2"/>
      <c r="L136" s="2"/>
      <c r="M136" s="2"/>
      <c r="N136" s="2"/>
      <c r="O136" s="2"/>
      <c r="P136" s="2"/>
      <c r="Q136" s="2"/>
      <c r="R136" s="2"/>
    </row>
    <row r="137" spans="1:18" x14ac:dyDescent="0.35">
      <c r="A137" s="38"/>
      <c r="B137" s="2"/>
      <c r="C137" s="2"/>
      <c r="D137" s="2"/>
      <c r="E137" s="2"/>
      <c r="F137" s="2"/>
      <c r="G137" s="2"/>
      <c r="H137" s="2"/>
      <c r="I137" s="2"/>
      <c r="J137" s="2"/>
      <c r="K137" s="2"/>
      <c r="L137" s="2"/>
      <c r="M137" s="2"/>
      <c r="N137" s="2"/>
      <c r="O137" s="2"/>
      <c r="P137" s="2"/>
      <c r="Q137" s="2"/>
      <c r="R137" s="2"/>
    </row>
    <row r="138" spans="1:18" x14ac:dyDescent="0.35">
      <c r="A138" s="38"/>
      <c r="B138" s="2"/>
      <c r="C138" s="2"/>
      <c r="D138" s="2"/>
      <c r="E138" s="2"/>
      <c r="F138" s="2"/>
      <c r="G138" s="2"/>
      <c r="H138" s="2"/>
      <c r="I138" s="2"/>
      <c r="J138" s="2"/>
      <c r="K138" s="2"/>
      <c r="L138" s="2"/>
      <c r="M138" s="2"/>
      <c r="N138" s="2"/>
      <c r="O138" s="2"/>
      <c r="P138" s="2"/>
      <c r="Q138" s="2"/>
      <c r="R138" s="2"/>
    </row>
    <row r="139" spans="1:18" x14ac:dyDescent="0.35">
      <c r="A139" s="38"/>
      <c r="B139" s="2"/>
      <c r="C139" s="2"/>
      <c r="D139" s="2"/>
      <c r="E139" s="2"/>
      <c r="F139" s="2"/>
      <c r="G139" s="2"/>
      <c r="H139" s="2"/>
      <c r="I139" s="2"/>
      <c r="J139" s="2"/>
      <c r="K139" s="2"/>
      <c r="L139" s="2"/>
      <c r="M139" s="2"/>
      <c r="N139" s="2"/>
      <c r="O139" s="2"/>
      <c r="P139" s="2"/>
      <c r="Q139" s="2"/>
      <c r="R139" s="2"/>
    </row>
    <row r="140" spans="1:18" x14ac:dyDescent="0.35">
      <c r="A140" s="38"/>
      <c r="B140" s="2"/>
      <c r="C140" s="2"/>
      <c r="D140" s="2"/>
      <c r="E140" s="2"/>
      <c r="F140" s="2"/>
      <c r="G140" s="2"/>
      <c r="H140" s="2"/>
      <c r="I140" s="2"/>
      <c r="J140" s="2"/>
      <c r="K140" s="2"/>
      <c r="L140" s="2"/>
      <c r="M140" s="2"/>
      <c r="N140" s="2"/>
      <c r="O140" s="2"/>
      <c r="P140" s="2"/>
      <c r="Q140" s="2"/>
      <c r="R140" s="2"/>
    </row>
    <row r="141" spans="1:18" x14ac:dyDescent="0.35">
      <c r="A141" s="38"/>
      <c r="B141" s="2"/>
      <c r="C141" s="2"/>
      <c r="D141" s="2"/>
      <c r="E141" s="2"/>
      <c r="F141" s="2"/>
      <c r="G141" s="2"/>
      <c r="H141" s="2"/>
      <c r="I141" s="2"/>
      <c r="J141" s="2"/>
      <c r="K141" s="2"/>
      <c r="L141" s="2"/>
      <c r="M141" s="2"/>
      <c r="N141" s="2"/>
      <c r="O141" s="2"/>
      <c r="P141" s="2"/>
      <c r="Q141" s="2"/>
      <c r="R141" s="2"/>
    </row>
    <row r="142" spans="1:18" x14ac:dyDescent="0.35">
      <c r="A142" s="38"/>
      <c r="B142" s="2"/>
      <c r="C142" s="2"/>
      <c r="D142" s="2"/>
      <c r="E142" s="2"/>
      <c r="F142" s="2"/>
      <c r="G142" s="2"/>
      <c r="H142" s="2"/>
      <c r="I142" s="2"/>
      <c r="J142" s="2"/>
      <c r="K142" s="2"/>
      <c r="L142" s="2"/>
      <c r="M142" s="2"/>
      <c r="N142" s="2"/>
      <c r="O142" s="2"/>
      <c r="P142" s="2"/>
      <c r="Q142" s="2"/>
      <c r="R142" s="2"/>
    </row>
    <row r="143" spans="1:18" x14ac:dyDescent="0.35">
      <c r="A143" s="38"/>
      <c r="B143" s="2"/>
      <c r="C143" s="2"/>
      <c r="D143" s="2"/>
      <c r="E143" s="2"/>
      <c r="F143" s="2"/>
      <c r="G143" s="2"/>
      <c r="H143" s="2"/>
      <c r="I143" s="2"/>
      <c r="J143" s="2"/>
      <c r="K143" s="2"/>
      <c r="L143" s="2"/>
      <c r="M143" s="2"/>
      <c r="N143" s="2"/>
      <c r="O143" s="2"/>
      <c r="P143" s="2"/>
      <c r="Q143" s="2"/>
      <c r="R143" s="2"/>
    </row>
    <row r="144" spans="1:18" x14ac:dyDescent="0.35">
      <c r="A144" s="38"/>
      <c r="B144" s="2"/>
      <c r="C144" s="2"/>
      <c r="D144" s="2"/>
      <c r="E144" s="2"/>
      <c r="F144" s="2"/>
      <c r="G144" s="2"/>
      <c r="H144" s="2"/>
      <c r="I144" s="2"/>
      <c r="J144" s="2"/>
      <c r="K144" s="2"/>
      <c r="L144" s="2"/>
      <c r="M144" s="2"/>
      <c r="N144" s="2"/>
      <c r="O144" s="2"/>
      <c r="P144" s="2"/>
      <c r="Q144" s="2"/>
      <c r="R144" s="2"/>
    </row>
    <row r="145" spans="1:18" x14ac:dyDescent="0.35">
      <c r="A145" s="38"/>
      <c r="B145" s="2"/>
      <c r="C145" s="2"/>
      <c r="D145" s="2"/>
      <c r="E145" s="2"/>
      <c r="F145" s="2"/>
      <c r="G145" s="2"/>
      <c r="H145" s="2"/>
      <c r="I145" s="2"/>
      <c r="J145" s="2"/>
      <c r="K145" s="2"/>
      <c r="L145" s="2"/>
      <c r="M145" s="2"/>
      <c r="N145" s="2"/>
      <c r="O145" s="2"/>
      <c r="P145" s="2"/>
      <c r="Q145" s="2"/>
      <c r="R145" s="2"/>
    </row>
    <row r="146" spans="1:18" x14ac:dyDescent="0.35">
      <c r="A146" s="38"/>
      <c r="B146" s="2"/>
      <c r="C146" s="2"/>
      <c r="D146" s="2"/>
      <c r="E146" s="2"/>
      <c r="F146" s="2"/>
      <c r="G146" s="2"/>
      <c r="H146" s="2"/>
      <c r="I146" s="2"/>
      <c r="J146" s="2"/>
      <c r="K146" s="2"/>
      <c r="L146" s="2"/>
      <c r="M146" s="2"/>
      <c r="N146" s="2"/>
      <c r="O146" s="2"/>
      <c r="P146" s="2"/>
      <c r="Q146" s="2"/>
      <c r="R146" s="2"/>
    </row>
    <row r="147" spans="1:18" x14ac:dyDescent="0.35">
      <c r="A147" s="38"/>
      <c r="B147" s="2"/>
      <c r="C147" s="2"/>
      <c r="D147" s="2"/>
      <c r="E147" s="2"/>
      <c r="F147" s="2"/>
      <c r="G147" s="2"/>
      <c r="H147" s="2"/>
      <c r="I147" s="2"/>
      <c r="J147" s="2"/>
      <c r="K147" s="2"/>
      <c r="L147" s="2"/>
      <c r="M147" s="2"/>
      <c r="N147" s="2"/>
      <c r="O147" s="2"/>
      <c r="P147" s="2"/>
      <c r="Q147" s="2"/>
      <c r="R147" s="2"/>
    </row>
    <row r="148" spans="1:18" x14ac:dyDescent="0.35">
      <c r="A148" s="38"/>
      <c r="B148" s="2"/>
      <c r="C148" s="2"/>
      <c r="D148" s="2"/>
      <c r="E148" s="2"/>
      <c r="F148" s="2"/>
      <c r="G148" s="2"/>
      <c r="H148" s="2"/>
      <c r="I148" s="2"/>
      <c r="J148" s="2"/>
      <c r="K148" s="2"/>
      <c r="L148" s="2"/>
      <c r="M148" s="2"/>
      <c r="N148" s="2"/>
      <c r="O148" s="2"/>
      <c r="P148" s="2"/>
      <c r="Q148" s="2"/>
      <c r="R148" s="2"/>
    </row>
    <row r="149" spans="1:18" x14ac:dyDescent="0.35">
      <c r="A149" s="38"/>
      <c r="B149" s="2"/>
      <c r="C149" s="2"/>
      <c r="D149" s="2"/>
      <c r="E149" s="2"/>
      <c r="F149" s="2"/>
      <c r="G149" s="2"/>
      <c r="H149" s="2"/>
      <c r="I149" s="2"/>
      <c r="J149" s="2"/>
      <c r="K149" s="2"/>
      <c r="L149" s="2"/>
      <c r="M149" s="2"/>
      <c r="N149" s="2"/>
      <c r="O149" s="2"/>
      <c r="P149" s="2"/>
      <c r="Q149" s="2"/>
      <c r="R149" s="2"/>
    </row>
    <row r="150" spans="1:18" x14ac:dyDescent="0.35">
      <c r="A150" s="38"/>
      <c r="B150" s="2"/>
      <c r="C150" s="2"/>
      <c r="D150" s="2"/>
      <c r="E150" s="2"/>
      <c r="F150" s="2"/>
      <c r="G150" s="2"/>
      <c r="H150" s="2"/>
      <c r="I150" s="2"/>
      <c r="J150" s="2"/>
      <c r="K150" s="2"/>
      <c r="L150" s="2"/>
      <c r="M150" s="2"/>
      <c r="N150" s="2"/>
      <c r="O150" s="2"/>
      <c r="P150" s="2"/>
      <c r="Q150" s="2"/>
      <c r="R150" s="2"/>
    </row>
    <row r="151" spans="1:18" x14ac:dyDescent="0.35">
      <c r="A151" s="38"/>
      <c r="B151" s="2"/>
      <c r="C151" s="2"/>
      <c r="D151" s="2"/>
      <c r="E151" s="2"/>
      <c r="F151" s="2"/>
      <c r="G151" s="2"/>
      <c r="H151" s="2"/>
      <c r="I151" s="2"/>
      <c r="J151" s="2"/>
      <c r="K151" s="2"/>
      <c r="L151" s="2"/>
      <c r="M151" s="2"/>
      <c r="N151" s="2"/>
      <c r="O151" s="2"/>
      <c r="P151" s="2"/>
      <c r="Q151" s="2"/>
      <c r="R151" s="2"/>
    </row>
    <row r="152" spans="1:18" x14ac:dyDescent="0.35">
      <c r="A152" s="38"/>
      <c r="B152" s="2"/>
      <c r="C152" s="2"/>
      <c r="D152" s="2"/>
      <c r="E152" s="2"/>
      <c r="F152" s="2"/>
      <c r="G152" s="2"/>
      <c r="H152" s="2"/>
      <c r="I152" s="2"/>
      <c r="J152" s="2"/>
      <c r="K152" s="2"/>
      <c r="L152" s="2"/>
      <c r="M152" s="2"/>
      <c r="N152" s="2"/>
      <c r="O152" s="2"/>
      <c r="P152" s="2"/>
      <c r="Q152" s="2"/>
      <c r="R152" s="2"/>
    </row>
    <row r="153" spans="1:18" x14ac:dyDescent="0.35">
      <c r="A153" s="38"/>
      <c r="B153" s="2"/>
      <c r="C153" s="2"/>
      <c r="D153" s="2"/>
      <c r="E153" s="2"/>
      <c r="F153" s="2"/>
      <c r="G153" s="2"/>
      <c r="H153" s="2"/>
      <c r="I153" s="2"/>
      <c r="J153" s="2"/>
      <c r="K153" s="2"/>
      <c r="L153" s="2"/>
      <c r="M153" s="2"/>
      <c r="N153" s="2"/>
      <c r="O153" s="2"/>
      <c r="P153" s="2"/>
      <c r="Q153" s="2"/>
      <c r="R153" s="2"/>
    </row>
    <row r="154" spans="1:18" x14ac:dyDescent="0.35">
      <c r="A154" s="38"/>
      <c r="B154" s="2"/>
      <c r="C154" s="2"/>
      <c r="D154" s="2"/>
      <c r="E154" s="2"/>
      <c r="F154" s="2"/>
      <c r="G154" s="2"/>
      <c r="H154" s="2"/>
      <c r="I154" s="2"/>
      <c r="J154" s="2"/>
      <c r="K154" s="2"/>
      <c r="L154" s="2"/>
      <c r="M154" s="2"/>
      <c r="N154" s="2"/>
      <c r="O154" s="2"/>
      <c r="P154" s="2"/>
      <c r="Q154" s="2"/>
      <c r="R154" s="2"/>
    </row>
    <row r="155" spans="1:18" x14ac:dyDescent="0.35">
      <c r="A155" s="38"/>
      <c r="B155" s="2"/>
      <c r="C155" s="2"/>
      <c r="D155" s="2"/>
      <c r="E155" s="2"/>
      <c r="F155" s="2"/>
      <c r="G155" s="2"/>
      <c r="H155" s="2"/>
      <c r="I155" s="2"/>
      <c r="J155" s="2"/>
      <c r="K155" s="2"/>
      <c r="L155" s="2"/>
      <c r="M155" s="2"/>
      <c r="N155" s="2"/>
      <c r="O155" s="2"/>
      <c r="P155" s="2"/>
      <c r="Q155" s="2"/>
      <c r="R155" s="2"/>
    </row>
    <row r="156" spans="1:18" x14ac:dyDescent="0.35">
      <c r="A156" s="38"/>
      <c r="B156" s="2"/>
      <c r="C156" s="2"/>
      <c r="D156" s="2"/>
      <c r="E156" s="2"/>
      <c r="F156" s="2"/>
      <c r="G156" s="2"/>
      <c r="H156" s="2"/>
      <c r="I156" s="2"/>
      <c r="J156" s="2"/>
      <c r="K156" s="2"/>
      <c r="L156" s="2"/>
      <c r="M156" s="2"/>
      <c r="N156" s="2"/>
      <c r="O156" s="2"/>
      <c r="P156" s="2"/>
      <c r="Q156" s="2"/>
      <c r="R156" s="2"/>
    </row>
    <row r="157" spans="1:18" x14ac:dyDescent="0.35">
      <c r="A157" s="38"/>
      <c r="B157" s="2"/>
      <c r="C157" s="2"/>
      <c r="D157" s="2"/>
      <c r="E157" s="2"/>
      <c r="F157" s="2"/>
      <c r="G157" s="2"/>
      <c r="H157" s="2"/>
      <c r="I157" s="2"/>
      <c r="J157" s="2"/>
      <c r="K157" s="2"/>
      <c r="L157" s="2"/>
      <c r="M157" s="2"/>
      <c r="N157" s="2"/>
      <c r="O157" s="2"/>
      <c r="P157" s="2"/>
      <c r="Q157" s="2"/>
      <c r="R157" s="2"/>
    </row>
    <row r="158" spans="1:18" x14ac:dyDescent="0.35">
      <c r="A158" s="38"/>
      <c r="B158" s="2"/>
      <c r="C158" s="2"/>
      <c r="D158" s="2"/>
      <c r="E158" s="2"/>
      <c r="F158" s="2"/>
      <c r="G158" s="2"/>
      <c r="H158" s="2"/>
      <c r="I158" s="2"/>
      <c r="J158" s="2"/>
      <c r="K158" s="2"/>
      <c r="L158" s="2"/>
      <c r="M158" s="2"/>
      <c r="N158" s="2"/>
      <c r="O158" s="2"/>
      <c r="P158" s="2"/>
      <c r="Q158" s="2"/>
      <c r="R158" s="2"/>
    </row>
    <row r="159" spans="1:18" x14ac:dyDescent="0.35">
      <c r="A159" s="38"/>
      <c r="B159" s="2"/>
      <c r="C159" s="2"/>
      <c r="D159" s="2"/>
      <c r="E159" s="2"/>
      <c r="F159" s="2"/>
      <c r="G159" s="2"/>
      <c r="H159" s="2"/>
      <c r="I159" s="2"/>
      <c r="J159" s="2"/>
      <c r="K159" s="2"/>
      <c r="L159" s="2"/>
      <c r="M159" s="2"/>
      <c r="N159" s="2"/>
      <c r="O159" s="2"/>
      <c r="P159" s="2"/>
      <c r="Q159" s="2"/>
      <c r="R159" s="2"/>
    </row>
    <row r="160" spans="1:18" x14ac:dyDescent="0.35">
      <c r="A160" s="38"/>
      <c r="B160" s="2"/>
      <c r="C160" s="2"/>
      <c r="D160" s="2"/>
      <c r="E160" s="2"/>
      <c r="F160" s="2"/>
      <c r="G160" s="2"/>
      <c r="H160" s="2"/>
      <c r="I160" s="2"/>
      <c r="J160" s="2"/>
      <c r="K160" s="2"/>
      <c r="L160" s="2"/>
      <c r="M160" s="2"/>
      <c r="N160" s="2"/>
      <c r="O160" s="2"/>
      <c r="P160" s="2"/>
      <c r="Q160" s="2"/>
      <c r="R160" s="2"/>
    </row>
    <row r="161" spans="1:18" x14ac:dyDescent="0.35">
      <c r="A161" s="38"/>
      <c r="B161" s="2"/>
      <c r="C161" s="2"/>
      <c r="D161" s="2"/>
      <c r="E161" s="2"/>
      <c r="F161" s="2"/>
      <c r="G161" s="2"/>
      <c r="H161" s="2"/>
      <c r="I161" s="2"/>
      <c r="J161" s="2"/>
      <c r="K161" s="2"/>
      <c r="L161" s="2"/>
      <c r="M161" s="2"/>
      <c r="N161" s="2"/>
      <c r="O161" s="2"/>
      <c r="P161" s="2"/>
      <c r="Q161" s="2"/>
      <c r="R161" s="2"/>
    </row>
    <row r="162" spans="1:18" x14ac:dyDescent="0.35">
      <c r="A162" s="38"/>
      <c r="B162" s="2"/>
      <c r="C162" s="2"/>
      <c r="D162" s="2"/>
      <c r="E162" s="2"/>
      <c r="F162" s="2"/>
      <c r="G162" s="2"/>
      <c r="H162" s="2"/>
      <c r="I162" s="2"/>
      <c r="J162" s="2"/>
      <c r="K162" s="2"/>
      <c r="L162" s="2"/>
      <c r="M162" s="2"/>
      <c r="N162" s="2"/>
      <c r="O162" s="2"/>
      <c r="P162" s="2"/>
      <c r="Q162" s="2"/>
      <c r="R162" s="2"/>
    </row>
    <row r="163" spans="1:18" x14ac:dyDescent="0.35">
      <c r="A163" s="38"/>
      <c r="B163" s="2"/>
      <c r="C163" s="2"/>
      <c r="D163" s="2"/>
      <c r="E163" s="2"/>
      <c r="F163" s="2"/>
      <c r="G163" s="2"/>
      <c r="H163" s="2"/>
      <c r="I163" s="2"/>
      <c r="J163" s="2"/>
      <c r="K163" s="2"/>
      <c r="L163" s="2"/>
      <c r="M163" s="2"/>
      <c r="N163" s="2"/>
      <c r="O163" s="2"/>
      <c r="P163" s="2"/>
      <c r="Q163" s="2"/>
      <c r="R163" s="2"/>
    </row>
    <row r="164" spans="1:18" x14ac:dyDescent="0.35">
      <c r="A164" s="38"/>
      <c r="B164" s="2"/>
      <c r="C164" s="2"/>
      <c r="D164" s="2"/>
      <c r="E164" s="2"/>
      <c r="F164" s="2"/>
      <c r="G164" s="2"/>
      <c r="H164" s="2"/>
      <c r="I164" s="2"/>
      <c r="J164" s="2"/>
      <c r="K164" s="2"/>
      <c r="L164" s="2"/>
      <c r="M164" s="2"/>
      <c r="N164" s="2"/>
      <c r="O164" s="2"/>
      <c r="P164" s="2"/>
      <c r="Q164" s="2"/>
      <c r="R164" s="2"/>
    </row>
    <row r="165" spans="1:18" x14ac:dyDescent="0.35">
      <c r="A165" s="38"/>
      <c r="B165" s="2"/>
      <c r="C165" s="2"/>
      <c r="D165" s="2"/>
      <c r="E165" s="2"/>
      <c r="F165" s="2"/>
      <c r="G165" s="2"/>
      <c r="H165" s="2"/>
      <c r="I165" s="2"/>
      <c r="J165" s="2"/>
      <c r="K165" s="2"/>
      <c r="L165" s="2"/>
      <c r="M165" s="2"/>
      <c r="N165" s="2"/>
      <c r="O165" s="2"/>
      <c r="P165" s="2"/>
      <c r="Q165" s="2"/>
      <c r="R165" s="2"/>
    </row>
    <row r="166" spans="1:18" x14ac:dyDescent="0.35">
      <c r="A166" s="38"/>
      <c r="B166" s="2"/>
      <c r="C166" s="2"/>
      <c r="D166" s="2"/>
      <c r="E166" s="2"/>
      <c r="F166" s="2"/>
      <c r="G166" s="2"/>
      <c r="H166" s="2"/>
      <c r="I166" s="2"/>
      <c r="J166" s="2"/>
      <c r="K166" s="2"/>
      <c r="L166" s="2"/>
      <c r="M166" s="2"/>
      <c r="N166" s="2"/>
      <c r="O166" s="2"/>
      <c r="P166" s="2"/>
      <c r="Q166" s="2"/>
      <c r="R166" s="2"/>
    </row>
    <row r="167" spans="1:18" x14ac:dyDescent="0.35">
      <c r="A167" s="38"/>
      <c r="B167" s="2"/>
      <c r="C167" s="2"/>
      <c r="D167" s="2"/>
      <c r="E167" s="2"/>
      <c r="F167" s="2"/>
      <c r="G167" s="2"/>
      <c r="H167" s="2"/>
      <c r="I167" s="2"/>
      <c r="J167" s="2"/>
      <c r="K167" s="2"/>
      <c r="L167" s="2"/>
      <c r="M167" s="2"/>
      <c r="N167" s="2"/>
      <c r="O167" s="2"/>
      <c r="P167" s="2"/>
      <c r="Q167" s="2"/>
      <c r="R167" s="2"/>
    </row>
    <row r="168" spans="1:18" x14ac:dyDescent="0.35">
      <c r="A168" s="38"/>
      <c r="B168" s="2"/>
      <c r="C168" s="2"/>
      <c r="D168" s="2"/>
      <c r="E168" s="2"/>
      <c r="F168" s="2"/>
      <c r="G168" s="2"/>
      <c r="H168" s="2"/>
      <c r="I168" s="2"/>
      <c r="J168" s="2"/>
      <c r="K168" s="2"/>
      <c r="L168" s="2"/>
      <c r="M168" s="2"/>
      <c r="N168" s="2"/>
      <c r="O168" s="2"/>
      <c r="P168" s="2"/>
      <c r="Q168" s="2"/>
      <c r="R168" s="2"/>
    </row>
    <row r="169" spans="1:18" x14ac:dyDescent="0.35">
      <c r="A169" s="38"/>
      <c r="B169" s="2"/>
      <c r="C169" s="2"/>
      <c r="D169" s="2"/>
      <c r="E169" s="2"/>
      <c r="F169" s="2"/>
      <c r="G169" s="2"/>
      <c r="H169" s="2"/>
      <c r="I169" s="2"/>
      <c r="J169" s="2"/>
      <c r="K169" s="2"/>
      <c r="L169" s="2"/>
      <c r="M169" s="2"/>
      <c r="N169" s="2"/>
      <c r="O169" s="2"/>
      <c r="P169" s="2"/>
      <c r="Q169" s="2"/>
      <c r="R169" s="2"/>
    </row>
    <row r="170" spans="1:18" x14ac:dyDescent="0.35">
      <c r="A170" s="38"/>
      <c r="B170" s="2"/>
      <c r="C170" s="2"/>
      <c r="D170" s="2"/>
      <c r="E170" s="2"/>
      <c r="F170" s="2"/>
      <c r="G170" s="2"/>
      <c r="H170" s="2"/>
      <c r="I170" s="2"/>
      <c r="J170" s="2"/>
      <c r="K170" s="2"/>
      <c r="L170" s="2"/>
      <c r="M170" s="2"/>
      <c r="N170" s="2"/>
      <c r="O170" s="2"/>
      <c r="P170" s="2"/>
      <c r="Q170" s="2"/>
      <c r="R170" s="2"/>
    </row>
    <row r="171" spans="1:18" x14ac:dyDescent="0.35">
      <c r="A171" s="38"/>
      <c r="B171" s="2"/>
      <c r="C171" s="2"/>
      <c r="D171" s="2"/>
      <c r="E171" s="2"/>
      <c r="F171" s="2"/>
      <c r="G171" s="2"/>
      <c r="H171" s="2"/>
      <c r="I171" s="2"/>
      <c r="J171" s="2"/>
      <c r="K171" s="2"/>
      <c r="L171" s="2"/>
      <c r="M171" s="2"/>
      <c r="N171" s="2"/>
      <c r="O171" s="2"/>
      <c r="P171" s="2"/>
      <c r="Q171" s="2"/>
      <c r="R171" s="2"/>
    </row>
    <row r="172" spans="1:18" x14ac:dyDescent="0.35">
      <c r="A172" s="38"/>
      <c r="B172" s="2"/>
      <c r="C172" s="2"/>
      <c r="D172" s="2"/>
      <c r="E172" s="2"/>
      <c r="F172" s="2"/>
      <c r="G172" s="2"/>
      <c r="H172" s="2"/>
      <c r="I172" s="2"/>
      <c r="J172" s="2"/>
      <c r="K172" s="2"/>
      <c r="L172" s="2"/>
      <c r="M172" s="2"/>
      <c r="N172" s="2"/>
      <c r="O172" s="2"/>
      <c r="P172" s="2"/>
      <c r="Q172" s="2"/>
      <c r="R172" s="2"/>
    </row>
    <row r="173" spans="1:18" x14ac:dyDescent="0.35">
      <c r="A173" s="38"/>
      <c r="B173" s="2"/>
      <c r="C173" s="2"/>
      <c r="D173" s="2"/>
      <c r="E173" s="2"/>
      <c r="F173" s="2"/>
      <c r="G173" s="2"/>
      <c r="H173" s="2"/>
      <c r="I173" s="2"/>
      <c r="J173" s="2"/>
      <c r="K173" s="2"/>
      <c r="L173" s="2"/>
      <c r="M173" s="2"/>
      <c r="N173" s="2"/>
      <c r="O173" s="2"/>
      <c r="P173" s="2"/>
      <c r="Q173" s="2"/>
      <c r="R173" s="2"/>
    </row>
    <row r="174" spans="1:18" x14ac:dyDescent="0.35">
      <c r="A174" s="38"/>
      <c r="B174" s="2"/>
      <c r="C174" s="2"/>
      <c r="D174" s="2"/>
      <c r="E174" s="2"/>
      <c r="F174" s="2"/>
      <c r="G174" s="2"/>
      <c r="H174" s="2"/>
      <c r="I174" s="2"/>
      <c r="J174" s="2"/>
      <c r="K174" s="2"/>
      <c r="L174" s="2"/>
      <c r="M174" s="2"/>
      <c r="N174" s="2"/>
      <c r="O174" s="2"/>
      <c r="P174" s="2"/>
      <c r="Q174" s="2"/>
      <c r="R174" s="2"/>
    </row>
    <row r="175" spans="1:18" x14ac:dyDescent="0.35">
      <c r="A175" s="38"/>
      <c r="B175" s="2"/>
      <c r="C175" s="2"/>
      <c r="D175" s="2"/>
      <c r="E175" s="2"/>
      <c r="F175" s="2"/>
      <c r="G175" s="2"/>
      <c r="H175" s="2"/>
      <c r="I175" s="2"/>
      <c r="J175" s="2"/>
      <c r="K175" s="2"/>
      <c r="L175" s="2"/>
      <c r="M175" s="2"/>
      <c r="N175" s="2"/>
      <c r="O175" s="2"/>
      <c r="P175" s="2"/>
      <c r="Q175" s="2"/>
      <c r="R175" s="2"/>
    </row>
    <row r="176" spans="1:18" x14ac:dyDescent="0.35">
      <c r="A176" s="38"/>
      <c r="B176" s="2"/>
      <c r="C176" s="2"/>
      <c r="D176" s="2"/>
      <c r="E176" s="2"/>
      <c r="F176" s="2"/>
      <c r="G176" s="2"/>
      <c r="H176" s="2"/>
      <c r="I176" s="2"/>
      <c r="J176" s="2"/>
      <c r="K176" s="2"/>
      <c r="L176" s="2"/>
      <c r="M176" s="2"/>
      <c r="N176" s="2"/>
      <c r="O176" s="2"/>
      <c r="P176" s="2"/>
      <c r="Q176" s="2"/>
      <c r="R176" s="2"/>
    </row>
    <row r="177" spans="1:18" x14ac:dyDescent="0.35">
      <c r="A177" s="38"/>
      <c r="B177" s="2"/>
      <c r="C177" s="2"/>
      <c r="D177" s="2"/>
      <c r="E177" s="2"/>
      <c r="F177" s="2"/>
      <c r="G177" s="2"/>
      <c r="H177" s="2"/>
      <c r="I177" s="2"/>
      <c r="J177" s="2"/>
      <c r="K177" s="2"/>
      <c r="L177" s="2"/>
      <c r="M177" s="2"/>
      <c r="N177" s="2"/>
      <c r="O177" s="2"/>
      <c r="P177" s="2"/>
      <c r="Q177" s="2"/>
      <c r="R177" s="2"/>
    </row>
    <row r="178" spans="1:18" x14ac:dyDescent="0.35">
      <c r="A178" s="38"/>
      <c r="B178" s="2"/>
      <c r="C178" s="2"/>
      <c r="D178" s="2"/>
      <c r="E178" s="2"/>
      <c r="F178" s="2"/>
      <c r="G178" s="2"/>
      <c r="H178" s="2"/>
      <c r="I178" s="2"/>
      <c r="J178" s="2"/>
      <c r="K178" s="2"/>
      <c r="L178" s="2"/>
      <c r="M178" s="2"/>
      <c r="N178" s="2"/>
      <c r="O178" s="2"/>
      <c r="P178" s="2"/>
      <c r="Q178" s="2"/>
      <c r="R178" s="2"/>
    </row>
    <row r="179" spans="1:18" x14ac:dyDescent="0.35">
      <c r="A179" s="38"/>
      <c r="B179" s="2"/>
      <c r="C179" s="2"/>
      <c r="D179" s="2"/>
      <c r="E179" s="2"/>
      <c r="F179" s="2"/>
      <c r="G179" s="2"/>
      <c r="H179" s="2"/>
      <c r="I179" s="2"/>
      <c r="J179" s="2"/>
      <c r="K179" s="2"/>
      <c r="L179" s="2"/>
      <c r="M179" s="2"/>
      <c r="N179" s="2"/>
      <c r="O179" s="2"/>
      <c r="P179" s="2"/>
      <c r="Q179" s="2"/>
      <c r="R179" s="2"/>
    </row>
    <row r="180" spans="1:18" x14ac:dyDescent="0.35">
      <c r="A180" s="38"/>
      <c r="B180" s="2"/>
      <c r="C180" s="2"/>
      <c r="D180" s="2"/>
      <c r="E180" s="2"/>
      <c r="F180" s="2"/>
      <c r="G180" s="2"/>
      <c r="H180" s="2"/>
      <c r="I180" s="2"/>
      <c r="J180" s="2"/>
      <c r="K180" s="2"/>
      <c r="L180" s="2"/>
      <c r="M180" s="2"/>
      <c r="N180" s="2"/>
      <c r="O180" s="2"/>
      <c r="P180" s="2"/>
      <c r="Q180" s="2"/>
      <c r="R180" s="2"/>
    </row>
    <row r="181" spans="1:18" x14ac:dyDescent="0.35">
      <c r="A181" s="38"/>
      <c r="B181" s="2"/>
      <c r="C181" s="2"/>
      <c r="D181" s="2"/>
      <c r="E181" s="2"/>
      <c r="F181" s="2"/>
      <c r="G181" s="2"/>
      <c r="H181" s="2"/>
      <c r="I181" s="2"/>
      <c r="J181" s="2"/>
      <c r="K181" s="2"/>
      <c r="L181" s="2"/>
      <c r="M181" s="2"/>
      <c r="N181" s="2"/>
      <c r="O181" s="2"/>
      <c r="P181" s="2"/>
      <c r="Q181" s="2"/>
      <c r="R181" s="2"/>
    </row>
    <row r="182" spans="1:18" x14ac:dyDescent="0.35">
      <c r="A182" s="38"/>
      <c r="B182" s="2"/>
      <c r="C182" s="2"/>
      <c r="D182" s="2"/>
      <c r="E182" s="2"/>
      <c r="F182" s="2"/>
      <c r="G182" s="2"/>
      <c r="H182" s="2"/>
      <c r="I182" s="2"/>
      <c r="J182" s="2"/>
      <c r="K182" s="2"/>
      <c r="L182" s="2"/>
      <c r="M182" s="2"/>
      <c r="N182" s="2"/>
      <c r="O182" s="2"/>
      <c r="P182" s="2"/>
      <c r="Q182" s="2"/>
      <c r="R182" s="2"/>
    </row>
    <row r="183" spans="1:18" x14ac:dyDescent="0.35">
      <c r="A183" s="38"/>
      <c r="B183" s="2"/>
      <c r="C183" s="2"/>
      <c r="D183" s="2"/>
      <c r="E183" s="2"/>
      <c r="F183" s="2"/>
      <c r="G183" s="2"/>
      <c r="H183" s="2"/>
      <c r="I183" s="2"/>
      <c r="J183" s="2"/>
      <c r="K183" s="2"/>
      <c r="L183" s="2"/>
      <c r="M183" s="2"/>
      <c r="N183" s="2"/>
      <c r="O183" s="2"/>
      <c r="P183" s="2"/>
      <c r="Q183" s="2"/>
      <c r="R183" s="2"/>
    </row>
    <row r="184" spans="1:18" x14ac:dyDescent="0.35">
      <c r="A184" s="38"/>
      <c r="B184" s="2"/>
      <c r="C184" s="2"/>
      <c r="D184" s="2"/>
      <c r="E184" s="2"/>
      <c r="F184" s="2"/>
      <c r="G184" s="2"/>
      <c r="H184" s="2"/>
      <c r="I184" s="2"/>
      <c r="J184" s="2"/>
      <c r="K184" s="2"/>
      <c r="L184" s="2"/>
      <c r="M184" s="2"/>
      <c r="N184" s="2"/>
      <c r="O184" s="2"/>
      <c r="P184" s="2"/>
      <c r="Q184" s="2"/>
      <c r="R184" s="2"/>
    </row>
    <row r="185" spans="1:18" x14ac:dyDescent="0.35">
      <c r="A185" s="38"/>
      <c r="B185" s="2"/>
      <c r="C185" s="2"/>
      <c r="D185" s="2"/>
      <c r="E185" s="2"/>
      <c r="F185" s="2"/>
      <c r="G185" s="2"/>
      <c r="H185" s="2"/>
      <c r="I185" s="2"/>
      <c r="J185" s="2"/>
      <c r="K185" s="2"/>
      <c r="L185" s="2"/>
      <c r="M185" s="2"/>
      <c r="N185" s="2"/>
      <c r="O185" s="2"/>
      <c r="P185" s="2"/>
      <c r="Q185" s="2"/>
      <c r="R185" s="2"/>
    </row>
    <row r="186" spans="1:18" x14ac:dyDescent="0.35">
      <c r="A186" s="38"/>
      <c r="B186" s="2"/>
      <c r="C186" s="2"/>
      <c r="D186" s="2"/>
      <c r="E186" s="2"/>
      <c r="F186" s="2"/>
      <c r="G186" s="2"/>
      <c r="H186" s="2"/>
      <c r="I186" s="2"/>
      <c r="J186" s="2"/>
      <c r="K186" s="2"/>
      <c r="L186" s="2"/>
      <c r="M186" s="2"/>
      <c r="N186" s="2"/>
      <c r="O186" s="2"/>
      <c r="P186" s="2"/>
      <c r="Q186" s="2"/>
      <c r="R186" s="2"/>
    </row>
    <row r="187" spans="1:18" x14ac:dyDescent="0.35">
      <c r="A187" s="38"/>
      <c r="B187" s="2"/>
      <c r="C187" s="2"/>
      <c r="D187" s="2"/>
      <c r="E187" s="2"/>
      <c r="F187" s="2"/>
      <c r="G187" s="2"/>
      <c r="H187" s="2"/>
      <c r="I187" s="2"/>
      <c r="J187" s="2"/>
      <c r="K187" s="2"/>
      <c r="L187" s="2"/>
      <c r="M187" s="2"/>
      <c r="N187" s="2"/>
      <c r="O187" s="2"/>
      <c r="P187" s="2"/>
      <c r="Q187" s="2"/>
      <c r="R187" s="2"/>
    </row>
    <row r="188" spans="1:18" x14ac:dyDescent="0.35">
      <c r="A188" s="38"/>
      <c r="B188" s="2"/>
      <c r="C188" s="2"/>
      <c r="D188" s="2"/>
      <c r="E188" s="2"/>
      <c r="F188" s="2"/>
      <c r="G188" s="2"/>
      <c r="H188" s="2"/>
      <c r="I188" s="2"/>
      <c r="J188" s="2"/>
      <c r="K188" s="2"/>
      <c r="L188" s="2"/>
      <c r="M188" s="2"/>
      <c r="N188" s="2"/>
      <c r="O188" s="2"/>
      <c r="P188" s="2"/>
      <c r="Q188" s="2"/>
      <c r="R188" s="2"/>
    </row>
    <row r="189" spans="1:18" x14ac:dyDescent="0.35">
      <c r="A189" s="38"/>
      <c r="B189" s="2"/>
      <c r="C189" s="2"/>
      <c r="D189" s="2"/>
      <c r="E189" s="2"/>
      <c r="F189" s="2"/>
      <c r="G189" s="2"/>
      <c r="H189" s="2"/>
      <c r="I189" s="2"/>
      <c r="J189" s="2"/>
      <c r="K189" s="2"/>
      <c r="L189" s="2"/>
      <c r="M189" s="2"/>
      <c r="N189" s="2"/>
      <c r="O189" s="2"/>
      <c r="P189" s="2"/>
      <c r="Q189" s="2"/>
      <c r="R189" s="2"/>
    </row>
    <row r="190" spans="1:18" x14ac:dyDescent="0.35">
      <c r="A190" s="38"/>
      <c r="B190" s="2"/>
      <c r="C190" s="2"/>
      <c r="D190" s="2"/>
      <c r="E190" s="2"/>
      <c r="F190" s="2"/>
      <c r="G190" s="2"/>
      <c r="H190" s="2"/>
      <c r="I190" s="2"/>
      <c r="J190" s="2"/>
      <c r="K190" s="2"/>
      <c r="L190" s="2"/>
      <c r="M190" s="2"/>
      <c r="N190" s="2"/>
      <c r="O190" s="2"/>
      <c r="P190" s="2"/>
      <c r="Q190" s="2"/>
      <c r="R190" s="2"/>
    </row>
    <row r="191" spans="1:18" x14ac:dyDescent="0.35">
      <c r="A191" s="38"/>
      <c r="B191" s="2"/>
      <c r="C191" s="2"/>
      <c r="D191" s="2"/>
      <c r="E191" s="2"/>
      <c r="F191" s="2"/>
      <c r="G191" s="2"/>
      <c r="H191" s="2"/>
      <c r="I191" s="2"/>
      <c r="J191" s="2"/>
      <c r="K191" s="2"/>
      <c r="L191" s="2"/>
      <c r="M191" s="2"/>
      <c r="N191" s="2"/>
      <c r="O191" s="2"/>
      <c r="P191" s="2"/>
      <c r="Q191" s="2"/>
      <c r="R191" s="2"/>
    </row>
    <row r="192" spans="1:18" x14ac:dyDescent="0.35">
      <c r="A192" s="38"/>
      <c r="B192" s="2"/>
      <c r="C192" s="2"/>
      <c r="D192" s="2"/>
      <c r="E192" s="2"/>
      <c r="F192" s="2"/>
      <c r="G192" s="2"/>
      <c r="H192" s="2"/>
      <c r="I192" s="2"/>
      <c r="J192" s="2"/>
      <c r="K192" s="2"/>
      <c r="L192" s="2"/>
      <c r="M192" s="2"/>
      <c r="N192" s="2"/>
      <c r="O192" s="2"/>
      <c r="P192" s="2"/>
      <c r="Q192" s="2"/>
      <c r="R192" s="2"/>
    </row>
    <row r="193" spans="1:18" x14ac:dyDescent="0.35">
      <c r="A193" s="38"/>
      <c r="B193" s="2"/>
      <c r="C193" s="2"/>
      <c r="D193" s="2"/>
      <c r="E193" s="2"/>
      <c r="F193" s="2"/>
      <c r="G193" s="2"/>
      <c r="H193" s="2"/>
      <c r="I193" s="2"/>
      <c r="J193" s="2"/>
      <c r="K193" s="2"/>
      <c r="L193" s="2"/>
      <c r="M193" s="2"/>
      <c r="N193" s="2"/>
      <c r="O193" s="2"/>
      <c r="P193" s="2"/>
      <c r="Q193" s="2"/>
      <c r="R193" s="2"/>
    </row>
    <row r="194" spans="1:18" x14ac:dyDescent="0.35">
      <c r="A194" s="38"/>
      <c r="B194" s="2"/>
      <c r="C194" s="2"/>
      <c r="D194" s="2"/>
      <c r="E194" s="2"/>
      <c r="F194" s="2"/>
      <c r="G194" s="2"/>
      <c r="H194" s="2"/>
      <c r="I194" s="2"/>
      <c r="J194" s="2"/>
      <c r="K194" s="2"/>
      <c r="L194" s="2"/>
      <c r="M194" s="2"/>
      <c r="N194" s="2"/>
      <c r="O194" s="2"/>
      <c r="P194" s="2"/>
      <c r="Q194" s="2"/>
      <c r="R194" s="2"/>
    </row>
    <row r="195" spans="1:18" x14ac:dyDescent="0.35">
      <c r="A195" s="38"/>
      <c r="B195" s="2"/>
      <c r="C195" s="2"/>
      <c r="D195" s="2"/>
      <c r="E195" s="2"/>
      <c r="F195" s="2"/>
      <c r="G195" s="2"/>
      <c r="H195" s="2"/>
      <c r="I195" s="2"/>
      <c r="J195" s="2"/>
      <c r="K195" s="2"/>
      <c r="L195" s="2"/>
      <c r="M195" s="2"/>
      <c r="N195" s="2"/>
      <c r="O195" s="2"/>
      <c r="P195" s="2"/>
      <c r="Q195" s="2"/>
      <c r="R195" s="2"/>
    </row>
    <row r="196" spans="1:18" x14ac:dyDescent="0.35">
      <c r="A196" s="38"/>
      <c r="B196" s="2"/>
      <c r="C196" s="2"/>
      <c r="D196" s="2"/>
      <c r="E196" s="2"/>
      <c r="F196" s="2"/>
      <c r="G196" s="2"/>
      <c r="H196" s="2"/>
      <c r="I196" s="2"/>
      <c r="J196" s="2"/>
      <c r="K196" s="2"/>
      <c r="L196" s="2"/>
      <c r="M196" s="2"/>
      <c r="N196" s="2"/>
      <c r="O196" s="2"/>
      <c r="P196" s="2"/>
      <c r="Q196" s="2"/>
      <c r="R196" s="2"/>
    </row>
    <row r="197" spans="1:18" x14ac:dyDescent="0.35">
      <c r="A197" s="38"/>
      <c r="B197" s="2"/>
      <c r="C197" s="2"/>
      <c r="D197" s="2"/>
      <c r="E197" s="2"/>
      <c r="F197" s="2"/>
      <c r="G197" s="2"/>
      <c r="H197" s="2"/>
      <c r="I197" s="2"/>
      <c r="J197" s="2"/>
      <c r="K197" s="2"/>
      <c r="L197" s="2"/>
      <c r="M197" s="2"/>
      <c r="N197" s="2"/>
      <c r="O197" s="2"/>
      <c r="P197" s="2"/>
      <c r="Q197" s="2"/>
      <c r="R197" s="2"/>
    </row>
    <row r="198" spans="1:18" x14ac:dyDescent="0.35">
      <c r="A198" s="38"/>
      <c r="B198" s="2"/>
      <c r="C198" s="2"/>
      <c r="D198" s="2"/>
      <c r="E198" s="2"/>
      <c r="F198" s="2"/>
      <c r="G198" s="2"/>
      <c r="H198" s="2"/>
      <c r="I198" s="2"/>
      <c r="J198" s="2"/>
      <c r="K198" s="2"/>
      <c r="L198" s="2"/>
      <c r="M198" s="2"/>
      <c r="N198" s="2"/>
      <c r="O198" s="2"/>
      <c r="P198" s="2"/>
      <c r="Q198" s="2"/>
      <c r="R198" s="2"/>
    </row>
    <row r="199" spans="1:18" x14ac:dyDescent="0.35">
      <c r="A199" s="38"/>
      <c r="B199" s="2"/>
      <c r="C199" s="2"/>
      <c r="D199" s="2"/>
      <c r="E199" s="2"/>
      <c r="F199" s="2"/>
      <c r="G199" s="2"/>
      <c r="H199" s="2"/>
      <c r="I199" s="2"/>
      <c r="J199" s="2"/>
      <c r="K199" s="2"/>
      <c r="L199" s="2"/>
      <c r="M199" s="2"/>
      <c r="N199" s="2"/>
      <c r="O199" s="2"/>
      <c r="P199" s="2"/>
      <c r="Q199" s="2"/>
      <c r="R199" s="2"/>
    </row>
    <row r="200" spans="1:18" x14ac:dyDescent="0.35">
      <c r="A200" s="38"/>
      <c r="B200" s="2"/>
      <c r="C200" s="2"/>
      <c r="D200" s="2"/>
      <c r="E200" s="2"/>
      <c r="F200" s="2"/>
      <c r="G200" s="2"/>
      <c r="H200" s="2"/>
      <c r="I200" s="2"/>
      <c r="J200" s="2"/>
      <c r="K200" s="2"/>
      <c r="L200" s="2"/>
      <c r="M200" s="2"/>
      <c r="N200" s="2"/>
      <c r="O200" s="2"/>
      <c r="P200" s="2"/>
      <c r="Q200" s="2"/>
      <c r="R200" s="2"/>
    </row>
    <row r="201" spans="1:18" x14ac:dyDescent="0.35">
      <c r="A201" s="38"/>
      <c r="B201" s="2"/>
      <c r="C201" s="2"/>
      <c r="D201" s="2"/>
      <c r="E201" s="2"/>
      <c r="F201" s="2"/>
      <c r="G201" s="2"/>
      <c r="H201" s="2"/>
      <c r="I201" s="2"/>
      <c r="J201" s="2"/>
      <c r="K201" s="2"/>
      <c r="L201" s="2"/>
      <c r="M201" s="2"/>
      <c r="N201" s="2"/>
      <c r="O201" s="2"/>
      <c r="P201" s="2"/>
      <c r="Q201" s="2"/>
      <c r="R201" s="2"/>
    </row>
    <row r="202" spans="1:18" x14ac:dyDescent="0.35">
      <c r="A202" s="38"/>
      <c r="B202" s="2"/>
      <c r="C202" s="2"/>
      <c r="D202" s="2"/>
      <c r="E202" s="2"/>
      <c r="F202" s="2"/>
      <c r="G202" s="2"/>
      <c r="H202" s="2"/>
      <c r="I202" s="2"/>
      <c r="J202" s="2"/>
      <c r="K202" s="2"/>
      <c r="L202" s="2"/>
      <c r="M202" s="2"/>
      <c r="N202" s="2"/>
      <c r="O202" s="2"/>
      <c r="P202" s="2"/>
      <c r="Q202" s="2"/>
      <c r="R202" s="2"/>
    </row>
    <row r="203" spans="1:18" x14ac:dyDescent="0.35">
      <c r="A203" s="38"/>
      <c r="B203" s="2"/>
      <c r="C203" s="2"/>
      <c r="D203" s="2"/>
      <c r="E203" s="2"/>
      <c r="F203" s="2"/>
      <c r="G203" s="2"/>
      <c r="H203" s="2"/>
      <c r="I203" s="2"/>
      <c r="J203" s="2"/>
      <c r="K203" s="2"/>
      <c r="L203" s="2"/>
      <c r="M203" s="2"/>
      <c r="N203" s="2"/>
      <c r="O203" s="2"/>
      <c r="P203" s="2"/>
      <c r="Q203" s="2"/>
      <c r="R203" s="2"/>
    </row>
    <row r="204" spans="1:18" x14ac:dyDescent="0.35">
      <c r="A204" s="38"/>
      <c r="B204" s="2"/>
      <c r="C204" s="2"/>
      <c r="D204" s="2"/>
      <c r="E204" s="2"/>
      <c r="F204" s="2"/>
      <c r="G204" s="2"/>
      <c r="H204" s="2"/>
      <c r="I204" s="2"/>
      <c r="J204" s="2"/>
      <c r="K204" s="2"/>
      <c r="L204" s="2"/>
      <c r="M204" s="2"/>
      <c r="N204" s="2"/>
      <c r="O204" s="2"/>
      <c r="P204" s="2"/>
      <c r="Q204" s="2"/>
      <c r="R204" s="2"/>
    </row>
    <row r="205" spans="1:18" x14ac:dyDescent="0.35">
      <c r="A205" s="38"/>
      <c r="B205" s="2"/>
      <c r="C205" s="2"/>
      <c r="D205" s="2"/>
      <c r="E205" s="2"/>
      <c r="F205" s="2"/>
      <c r="G205" s="2"/>
      <c r="H205" s="2"/>
      <c r="I205" s="2"/>
      <c r="J205" s="2"/>
      <c r="K205" s="2"/>
      <c r="L205" s="2"/>
      <c r="M205" s="2"/>
      <c r="N205" s="2"/>
      <c r="O205" s="2"/>
      <c r="P205" s="2"/>
      <c r="Q205" s="2"/>
      <c r="R205" s="2"/>
    </row>
    <row r="206" spans="1:18" x14ac:dyDescent="0.35">
      <c r="A206" s="38"/>
      <c r="B206" s="2"/>
      <c r="C206" s="2"/>
      <c r="D206" s="2"/>
      <c r="E206" s="2"/>
      <c r="F206" s="2"/>
      <c r="G206" s="2"/>
      <c r="H206" s="2"/>
      <c r="I206" s="2"/>
      <c r="J206" s="2"/>
      <c r="K206" s="2"/>
      <c r="L206" s="2"/>
      <c r="M206" s="2"/>
      <c r="N206" s="2"/>
      <c r="O206" s="2"/>
      <c r="P206" s="2"/>
      <c r="Q206" s="2"/>
      <c r="R206" s="2"/>
    </row>
    <row r="207" spans="1:18" x14ac:dyDescent="0.35">
      <c r="A207" s="38"/>
      <c r="B207" s="2"/>
      <c r="C207" s="2"/>
      <c r="D207" s="2"/>
      <c r="E207" s="2"/>
      <c r="F207" s="2"/>
      <c r="G207" s="2"/>
      <c r="H207" s="2"/>
      <c r="I207" s="2"/>
      <c r="J207" s="2"/>
      <c r="K207" s="2"/>
      <c r="L207" s="2"/>
      <c r="M207" s="2"/>
      <c r="N207" s="2"/>
      <c r="O207" s="2"/>
      <c r="P207" s="2"/>
      <c r="Q207" s="2"/>
      <c r="R207" s="2"/>
    </row>
    <row r="208" spans="1:18" x14ac:dyDescent="0.35">
      <c r="A208" s="38"/>
      <c r="B208" s="2"/>
      <c r="C208" s="2"/>
      <c r="D208" s="2"/>
      <c r="E208" s="2"/>
      <c r="F208" s="2"/>
      <c r="G208" s="2"/>
      <c r="H208" s="2"/>
      <c r="I208" s="2"/>
      <c r="J208" s="2"/>
      <c r="K208" s="2"/>
      <c r="L208" s="2"/>
      <c r="M208" s="2"/>
      <c r="N208" s="2"/>
      <c r="O208" s="2"/>
      <c r="P208" s="2"/>
      <c r="Q208" s="2"/>
      <c r="R208" s="2"/>
    </row>
    <row r="209" spans="1:18" x14ac:dyDescent="0.35">
      <c r="A209" s="38"/>
      <c r="B209" s="2"/>
      <c r="C209" s="2"/>
      <c r="D209" s="2"/>
      <c r="E209" s="2"/>
      <c r="F209" s="2"/>
      <c r="G209" s="2"/>
      <c r="H209" s="2"/>
      <c r="I209" s="2"/>
      <c r="J209" s="2"/>
      <c r="K209" s="2"/>
      <c r="L209" s="2"/>
      <c r="M209" s="2"/>
      <c r="N209" s="2"/>
      <c r="O209" s="2"/>
      <c r="P209" s="2"/>
      <c r="Q209" s="2"/>
      <c r="R209" s="2"/>
    </row>
    <row r="210" spans="1:18" x14ac:dyDescent="0.35">
      <c r="A210" s="39"/>
      <c r="L210" s="40"/>
    </row>
    <row r="211" spans="1:18" x14ac:dyDescent="0.35">
      <c r="A211" s="39"/>
      <c r="L211" s="40"/>
    </row>
    <row r="212" spans="1:18" x14ac:dyDescent="0.35">
      <c r="A212" s="39"/>
      <c r="L212" s="40"/>
    </row>
    <row r="213" spans="1:18" x14ac:dyDescent="0.35">
      <c r="A213" s="39"/>
      <c r="L213" s="40"/>
    </row>
    <row r="214" spans="1:18" x14ac:dyDescent="0.35">
      <c r="A214" s="39"/>
      <c r="L214" s="40"/>
    </row>
    <row r="215" spans="1:18" x14ac:dyDescent="0.35">
      <c r="A215" s="39"/>
      <c r="L215" s="40"/>
    </row>
    <row r="216" spans="1:18" x14ac:dyDescent="0.35">
      <c r="A216" s="39"/>
      <c r="L216" s="40"/>
    </row>
    <row r="217" spans="1:18" x14ac:dyDescent="0.35">
      <c r="A217" s="39"/>
      <c r="L217" s="40"/>
    </row>
    <row r="218" spans="1:18" x14ac:dyDescent="0.35">
      <c r="A218" s="39"/>
      <c r="L218" s="40"/>
    </row>
    <row r="219" spans="1:18" x14ac:dyDescent="0.35">
      <c r="A219" s="39"/>
      <c r="L219" s="40"/>
    </row>
    <row r="220" spans="1:18" x14ac:dyDescent="0.35">
      <c r="A220" s="39"/>
      <c r="L220" s="40"/>
    </row>
    <row r="221" spans="1:18" x14ac:dyDescent="0.35">
      <c r="A221" s="39"/>
      <c r="L221" s="40"/>
    </row>
    <row r="222" spans="1:18" x14ac:dyDescent="0.35">
      <c r="A222" s="39"/>
      <c r="L222" s="40"/>
    </row>
    <row r="223" spans="1:18" x14ac:dyDescent="0.35">
      <c r="A223" s="39"/>
      <c r="L223" s="40"/>
    </row>
    <row r="224" spans="1:18" x14ac:dyDescent="0.35">
      <c r="A224" s="39"/>
      <c r="L224" s="40"/>
    </row>
    <row r="225" spans="1:12" x14ac:dyDescent="0.35">
      <c r="A225" s="39"/>
      <c r="L225" s="40"/>
    </row>
    <row r="226" spans="1:12" x14ac:dyDescent="0.35">
      <c r="A226" s="39"/>
      <c r="L226" s="40"/>
    </row>
    <row r="227" spans="1:12" x14ac:dyDescent="0.35">
      <c r="A227" s="39"/>
      <c r="L227" s="40"/>
    </row>
    <row r="228" spans="1:12" x14ac:dyDescent="0.35">
      <c r="A228" s="39"/>
      <c r="L228" s="40"/>
    </row>
    <row r="229" spans="1:12" x14ac:dyDescent="0.35">
      <c r="A229" s="39"/>
      <c r="L229" s="40"/>
    </row>
    <row r="230" spans="1:12" x14ac:dyDescent="0.35">
      <c r="A230" s="39"/>
      <c r="L230" s="40"/>
    </row>
    <row r="231" spans="1:12" x14ac:dyDescent="0.35">
      <c r="A231" s="39"/>
      <c r="L231" s="40"/>
    </row>
    <row r="232" spans="1:12" x14ac:dyDescent="0.35">
      <c r="A232" s="39"/>
      <c r="L232" s="40"/>
    </row>
    <row r="233" spans="1:12" x14ac:dyDescent="0.35">
      <c r="A233" s="39"/>
      <c r="L233" s="40"/>
    </row>
    <row r="234" spans="1:12" x14ac:dyDescent="0.35">
      <c r="A234" s="39"/>
      <c r="L234" s="40"/>
    </row>
    <row r="235" spans="1:12" x14ac:dyDescent="0.35">
      <c r="A235" s="39"/>
      <c r="L235" s="40"/>
    </row>
    <row r="236" spans="1:12" x14ac:dyDescent="0.35">
      <c r="A236" s="39"/>
      <c r="L236" s="40"/>
    </row>
    <row r="237" spans="1:12" x14ac:dyDescent="0.35">
      <c r="A237" s="39"/>
      <c r="L237" s="40"/>
    </row>
    <row r="238" spans="1:12" x14ac:dyDescent="0.35">
      <c r="A238" s="39"/>
      <c r="L238" s="40"/>
    </row>
    <row r="239" spans="1:12" x14ac:dyDescent="0.35">
      <c r="A239" s="39"/>
      <c r="L239" s="40"/>
    </row>
    <row r="240" spans="1:12" x14ac:dyDescent="0.35">
      <c r="A240" s="39"/>
      <c r="L240" s="40"/>
    </row>
    <row r="241" spans="1:12" x14ac:dyDescent="0.35">
      <c r="A241" s="39"/>
      <c r="L241" s="40"/>
    </row>
    <row r="242" spans="1:12" x14ac:dyDescent="0.35">
      <c r="A242" s="39"/>
      <c r="L242" s="40"/>
    </row>
    <row r="243" spans="1:12" x14ac:dyDescent="0.35">
      <c r="A243" s="39"/>
      <c r="L243" s="40"/>
    </row>
    <row r="244" spans="1:12" x14ac:dyDescent="0.35">
      <c r="A244" s="39"/>
      <c r="L244" s="40"/>
    </row>
    <row r="245" spans="1:12" x14ac:dyDescent="0.35">
      <c r="A245" s="39"/>
      <c r="L245" s="40"/>
    </row>
    <row r="246" spans="1:12" x14ac:dyDescent="0.35">
      <c r="A246" s="39"/>
      <c r="L246" s="40"/>
    </row>
    <row r="247" spans="1:12" x14ac:dyDescent="0.35">
      <c r="A247" s="39"/>
      <c r="L247" s="40"/>
    </row>
    <row r="248" spans="1:12" x14ac:dyDescent="0.35">
      <c r="A248" s="39"/>
      <c r="L248" s="40"/>
    </row>
    <row r="249" spans="1:12" x14ac:dyDescent="0.35">
      <c r="A249" s="39"/>
      <c r="L249" s="40"/>
    </row>
    <row r="250" spans="1:12" x14ac:dyDescent="0.35">
      <c r="A250" s="39"/>
      <c r="L250" s="40"/>
    </row>
    <row r="251" spans="1:12" x14ac:dyDescent="0.35">
      <c r="A251" s="39"/>
      <c r="L251" s="40"/>
    </row>
    <row r="252" spans="1:12" x14ac:dyDescent="0.35">
      <c r="A252" s="39"/>
      <c r="L252" s="40"/>
    </row>
    <row r="253" spans="1:12" x14ac:dyDescent="0.35">
      <c r="A253" s="39"/>
      <c r="L253" s="40"/>
    </row>
    <row r="254" spans="1:12" x14ac:dyDescent="0.35">
      <c r="A254" s="39"/>
      <c r="L254" s="40"/>
    </row>
    <row r="255" spans="1:12" x14ac:dyDescent="0.35">
      <c r="A255" s="39"/>
      <c r="L255" s="40"/>
    </row>
    <row r="256" spans="1:12" x14ac:dyDescent="0.35">
      <c r="A256" s="39"/>
      <c r="L256" s="40"/>
    </row>
    <row r="257" spans="1:12" x14ac:dyDescent="0.35">
      <c r="A257" s="39"/>
      <c r="L257" s="40"/>
    </row>
    <row r="258" spans="1:12" x14ac:dyDescent="0.35">
      <c r="A258" s="39"/>
      <c r="L258" s="40"/>
    </row>
    <row r="259" spans="1:12" x14ac:dyDescent="0.35">
      <c r="A259" s="39"/>
      <c r="L259" s="40"/>
    </row>
    <row r="260" spans="1:12" x14ac:dyDescent="0.35">
      <c r="A260" s="39"/>
      <c r="L260" s="40"/>
    </row>
    <row r="261" spans="1:12" x14ac:dyDescent="0.35">
      <c r="A261" s="39"/>
      <c r="L261" s="40"/>
    </row>
    <row r="262" spans="1:12" x14ac:dyDescent="0.35">
      <c r="A262" s="39"/>
      <c r="L262" s="40"/>
    </row>
    <row r="263" spans="1:12" x14ac:dyDescent="0.35">
      <c r="A263" s="39"/>
      <c r="L263" s="40"/>
    </row>
    <row r="264" spans="1:12" x14ac:dyDescent="0.35">
      <c r="A264" s="39"/>
      <c r="L264" s="40"/>
    </row>
    <row r="265" spans="1:12" x14ac:dyDescent="0.35">
      <c r="A265" s="39"/>
      <c r="L265" s="40"/>
    </row>
    <row r="266" spans="1:12" x14ac:dyDescent="0.35">
      <c r="A266" s="39"/>
      <c r="L266" s="40"/>
    </row>
    <row r="267" spans="1:12" x14ac:dyDescent="0.35">
      <c r="A267" s="39"/>
      <c r="L267" s="40"/>
    </row>
    <row r="268" spans="1:12" x14ac:dyDescent="0.35">
      <c r="A268" s="39"/>
      <c r="L268" s="40"/>
    </row>
    <row r="269" spans="1:12" x14ac:dyDescent="0.35">
      <c r="A269" s="39"/>
      <c r="L269" s="40"/>
    </row>
    <row r="270" spans="1:12" x14ac:dyDescent="0.35">
      <c r="A270" s="39"/>
      <c r="L270" s="40"/>
    </row>
    <row r="271" spans="1:12" x14ac:dyDescent="0.35">
      <c r="A271" s="39"/>
      <c r="L271" s="40"/>
    </row>
    <row r="272" spans="1:12" x14ac:dyDescent="0.35">
      <c r="A272" s="39"/>
      <c r="L272" s="40"/>
    </row>
    <row r="273" spans="1:12" x14ac:dyDescent="0.35">
      <c r="A273" s="39"/>
      <c r="L273" s="40"/>
    </row>
    <row r="274" spans="1:12" x14ac:dyDescent="0.35">
      <c r="A274" s="39"/>
      <c r="L274" s="40"/>
    </row>
    <row r="275" spans="1:12" x14ac:dyDescent="0.35">
      <c r="A275" s="39"/>
      <c r="L275" s="40"/>
    </row>
    <row r="276" spans="1:12" x14ac:dyDescent="0.35">
      <c r="A276" s="39"/>
      <c r="L276" s="40"/>
    </row>
    <row r="277" spans="1:12" x14ac:dyDescent="0.35">
      <c r="A277" s="39"/>
      <c r="L277" s="40"/>
    </row>
    <row r="278" spans="1:12" x14ac:dyDescent="0.35">
      <c r="A278" s="39"/>
      <c r="L278" s="40"/>
    </row>
    <row r="279" spans="1:12" x14ac:dyDescent="0.35">
      <c r="A279" s="39"/>
      <c r="L279" s="40"/>
    </row>
    <row r="280" spans="1:12" x14ac:dyDescent="0.35">
      <c r="A280" s="39"/>
      <c r="L280" s="40"/>
    </row>
    <row r="281" spans="1:12" x14ac:dyDescent="0.35">
      <c r="A281" s="39"/>
      <c r="L281" s="40"/>
    </row>
    <row r="282" spans="1:12" x14ac:dyDescent="0.35">
      <c r="A282" s="39"/>
      <c r="L282" s="40"/>
    </row>
    <row r="283" spans="1:12" x14ac:dyDescent="0.35">
      <c r="A283" s="39"/>
      <c r="L283" s="40"/>
    </row>
    <row r="284" spans="1:12" x14ac:dyDescent="0.35">
      <c r="A284" s="39"/>
      <c r="L284" s="40"/>
    </row>
    <row r="285" spans="1:12" x14ac:dyDescent="0.35">
      <c r="A285" s="39"/>
      <c r="L285" s="40"/>
    </row>
    <row r="286" spans="1:12" x14ac:dyDescent="0.35">
      <c r="A286" s="39"/>
      <c r="L286" s="40"/>
    </row>
    <row r="287" spans="1:12" x14ac:dyDescent="0.35">
      <c r="A287" s="39"/>
      <c r="L287" s="40"/>
    </row>
    <row r="288" spans="1:12" x14ac:dyDescent="0.35">
      <c r="A288" s="39"/>
      <c r="L288" s="40"/>
    </row>
    <row r="289" spans="1:12" x14ac:dyDescent="0.35">
      <c r="A289" s="39"/>
      <c r="L289" s="40"/>
    </row>
    <row r="290" spans="1:12" x14ac:dyDescent="0.35">
      <c r="A290" s="39"/>
      <c r="L290" s="40"/>
    </row>
    <row r="291" spans="1:12" x14ac:dyDescent="0.35">
      <c r="A291" s="39"/>
      <c r="L291" s="40"/>
    </row>
    <row r="292" spans="1:12" x14ac:dyDescent="0.35">
      <c r="A292" s="39"/>
      <c r="L292" s="40"/>
    </row>
    <row r="293" spans="1:12" x14ac:dyDescent="0.35">
      <c r="A293" s="39"/>
      <c r="L293" s="40"/>
    </row>
    <row r="294" spans="1:12" x14ac:dyDescent="0.35">
      <c r="A294" s="39"/>
      <c r="L294" s="40"/>
    </row>
  </sheetData>
  <sheetProtection password="EC78" sheet="1" objects="1" scenarios="1"/>
  <mergeCells count="33">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4">
    <dataValidation type="decimal" operator="lessThanOrEqual" allowBlank="1" showInputMessage="1" showErrorMessage="1" error="Area treated by BMP cannot exceed the area for this land use" sqref="L121 B124:C124 K121:K128 A121:J121 A125:J128 A122:A124 B122:J122" xr:uid="{00000000-0002-0000-0600-000000000000}">
      <formula1>$F54</formula1>
    </dataValidation>
    <dataValidation type="decimal" operator="lessThanOrEqual" allowBlank="1" showInputMessage="1" showErrorMessage="1" error="Area treated by BMP cannot exceed the area for this land use" sqref="B50:K65" xr:uid="{00000000-0002-0000-0600-000001000000}">
      <formula1>$D8</formula1>
    </dataValidation>
    <dataValidation type="decimal" operator="lessThanOrEqual" allowBlank="1" showInputMessage="1" showErrorMessage="1" error="Area treated by BMP cannot exceed the area for this land use" sqref="A129:K132" xr:uid="{00000000-0002-0000-0600-000002000000}">
      <formula1>$F66</formula1>
    </dataValidation>
    <dataValidation type="decimal" operator="lessThanOrEqual" allowBlank="1" showInputMessage="1" showErrorMessage="1" error="Area treated by BMP cannot exceed the area for this land use" sqref="L125 B98:C99" xr:uid="{00000000-0002-0000-0600-000003000000}">
      <formula1>$D6</formula1>
    </dataValidation>
    <dataValidation type="decimal" operator="lessThanOrEqual" allowBlank="1" showInputMessage="1" showErrorMessage="1" error="Area treated by BMP cannot exceed the area for this land use" sqref="M18:M24" xr:uid="{00000000-0002-0000-0600-000004000000}">
      <formula1>$D1048573</formula1>
    </dataValidation>
    <dataValidation allowBlank="1" showInputMessage="1" sqref="B29:F44 B17:C17 B8:C14 F8:F14 F17" xr:uid="{00000000-0002-0000-0600-000005000000}"/>
    <dataValidation type="decimal" operator="lessThanOrEqual" allowBlank="1" showInputMessage="1" showErrorMessage="1" error="Area treated by BMP cannot exceed the area for this land use" sqref="D75:K85 B75:B85 B86:K90" xr:uid="{00000000-0002-0000-0600-000006000000}">
      <formula1>$D8</formula1>
    </dataValidation>
    <dataValidation type="decimal" operator="lessThanOrEqual" allowBlank="1" showInputMessage="1" showErrorMessage="1" error="Area treated by BMP cannot exceed the area for this land use" sqref="C75" xr:uid="{00000000-0002-0000-0600-000007000000}">
      <formula1>$D$8</formula1>
    </dataValidation>
    <dataValidation type="decimal" operator="lessThanOrEqual" allowBlank="1" showInputMessage="1" showErrorMessage="1" error="Area treated by BMP cannot exceed the area for this land use" sqref="C76" xr:uid="{00000000-0002-0000-0600-000008000000}">
      <formula1>$D$9</formula1>
    </dataValidation>
    <dataValidation type="decimal" operator="lessThanOrEqual" allowBlank="1" showInputMessage="1" showErrorMessage="1" error="Area treated by BMP cannot exceed the area for this land use" sqref="C77" xr:uid="{00000000-0002-0000-0600-000009000000}">
      <formula1>$D$10</formula1>
    </dataValidation>
    <dataValidation type="decimal" operator="lessThanOrEqual" allowBlank="1" showInputMessage="1" showErrorMessage="1" error="Area treated by BMP cannot exceed the area for this land use" sqref="C78" xr:uid="{00000000-0002-0000-0600-00000A000000}">
      <formula1>$D$11</formula1>
    </dataValidation>
    <dataValidation type="decimal" operator="lessThanOrEqual" allowBlank="1" showInputMessage="1" showErrorMessage="1" error="Area treated by BMP cannot exceed the area for this land use" sqref="C79" xr:uid="{00000000-0002-0000-0600-00000B000000}">
      <formula1>$D$12</formula1>
    </dataValidation>
    <dataValidation type="decimal" operator="lessThanOrEqual" allowBlank="1" showInputMessage="1" showErrorMessage="1" error="Area treated by BMP cannot exceed the area for this land use" sqref="C80" xr:uid="{00000000-0002-0000-0600-00000C000000}">
      <formula1>$D$13</formula1>
    </dataValidation>
    <dataValidation type="decimal" operator="lessThanOrEqual" allowBlank="1" showInputMessage="1" showErrorMessage="1" error="Area treated by BMP cannot exceed the area for this land use" sqref="C81" xr:uid="{00000000-0002-0000-0600-00000D000000}">
      <formula1>$D$14</formula1>
    </dataValidation>
    <dataValidation type="decimal" operator="lessThanOrEqual" allowBlank="1" showInputMessage="1" showErrorMessage="1" error="Area treated by BMP cannot exceed the area for this land use" sqref="C82" xr:uid="{00000000-0002-0000-0600-00000E000000}">
      <formula1>$D$15</formula1>
    </dataValidation>
    <dataValidation type="decimal" operator="lessThanOrEqual" allowBlank="1" showInputMessage="1" showErrorMessage="1" error="Area treated by BMP cannot exceed the area for this land use" sqref="C83" xr:uid="{00000000-0002-0000-0600-00000F000000}">
      <formula1>$D$16</formula1>
    </dataValidation>
    <dataValidation type="decimal" operator="lessThanOrEqual" allowBlank="1" showInputMessage="1" showErrorMessage="1" error="Area treated by BMP cannot exceed the area for this land use" sqref="C84" xr:uid="{00000000-0002-0000-0600-000010000000}">
      <formula1>$D$17</formula1>
    </dataValidation>
    <dataValidation type="decimal" operator="lessThanOrEqual" allowBlank="1" showInputMessage="1" showErrorMessage="1" error="Area treated by BMP cannot exceed the area for this land use" sqref="C85" xr:uid="{00000000-0002-0000-0600-000011000000}">
      <formula1>$D$18</formula1>
    </dataValidation>
    <dataValidation type="decimal" operator="greaterThan" allowBlank="1" showInputMessage="1" showErrorMessage="1" error="Must be &gt; 0. If this land use does not exist, enter a very small value (e.g. 0.000001 or less)" sqref="D8:D23" xr:uid="{00000000-0002-0000-0600-000012000000}">
      <formula1>0</formula1>
    </dataValidation>
    <dataValidation errorStyle="warning" allowBlank="1" showInputMessage="1" showErrorMessage="1" error="EMC has been changed" sqref="I8:K17 L29:L44" xr:uid="{00000000-0002-0000-0600-000013000000}"/>
    <dataValidation type="decimal" operator="lessThanOrEqual" allowBlank="1" showInputMessage="1" showErrorMessage="1" error="Must be less than or equal to 1" prompt="Must be less than or equal to 1" sqref="C66:E66 K66 D68:K68 D93:K93 C91" xr:uid="{00000000-0002-0000-0600-000014000000}">
      <formula1>1</formula1>
    </dataValidation>
    <dataValidation type="decimal" operator="lessThanOrEqual" allowBlank="1" showInputMessage="1" showErrorMessage="1" error="Must be 1 or less" prompt="Must be 1 or less" sqref="I67:J67 I92:J92" xr:uid="{00000000-0002-0000-0600-000015000000}">
      <formula1>1</formula1>
    </dataValidation>
    <dataValidation type="decimal" operator="lessThanOrEqual" allowBlank="1" showInputMessage="1" showErrorMessage="1" error="Value must be less than 1" prompt="Value must be less than 1" sqref="B68 B93" xr:uid="{00000000-0002-0000-0600-000016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600-000017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00000000-0004-0000-0600-000001000000}"/>
    <hyperlink ref="A5:L5" r:id="rId3" location="Section_1:_Calculation_of_unadjusted_total_loads" display="SECTION 1: UNADJUSTED TOTAL LOAD " xr:uid="{00000000-0004-0000-0600-000002000000}"/>
    <hyperlink ref="E27" r:id="rId4" display="Annual Rainfall" xr:uid="{00000000-0004-0000-0600-000003000000}"/>
    <hyperlink ref="A26:L26" r:id="rId5" location="Section_2:_Calculation_of_adjusted_total_loads" display="SECTION 2: ADJUSTED TOTAL LOAD" xr:uid="{00000000-0004-0000-0600-000004000000}"/>
    <hyperlink ref="A47:L47" r:id="rId6" location="Section_3:_Calculations_for_phosphorus_load_reductions_associated_with_BMP_implementation" display="SECTION 3: PHOSPHORUS LOAD REDUCTIONS ASSOCIATED WITH BMP IMPLEMENTATION" xr:uid="{00000000-0004-0000-0600-000005000000}"/>
    <hyperlink ref="A72:L72" r:id="rId7" location="Section_4:_Calculations_for_TSS_load_reductions_associated_with_BMP_implementation" display="TSS LOAD REDUCTIONS ASSOCIATED WITH BMP IMPLEMENTATION" xr:uid="{00000000-0004-0000-0600-000006000000}"/>
    <hyperlink ref="A97:L97" r:id="rId8" location="Section_5:_Default_values_for_BMP_and_land_use_inputs" display="SECTION 5: BMP AND LAND USE INPUT VALUES" xr:uid="{00000000-0004-0000-0600-000007000000}"/>
    <hyperlink ref="A127" r:id="rId9" xr:uid="{00000000-0004-0000-0600-000008000000}"/>
    <hyperlink ref="A128" r:id="rId10" xr:uid="{00000000-0004-0000-0600-000009000000}"/>
    <hyperlink ref="A126" r:id="rId11" xr:uid="{00000000-0004-0000-0600-00000A000000}"/>
    <hyperlink ref="B122" r:id="rId12" xr:uid="{00000000-0004-0000-0600-00000B000000}"/>
    <hyperlink ref="F122" r:id="rId13" xr:uid="{00000000-0004-0000-0600-00000C000000}"/>
    <hyperlink ref="E122" r:id="rId14" xr:uid="{00000000-0004-0000-0600-00000D000000}"/>
    <hyperlink ref="G122" r:id="rId15" xr:uid="{00000000-0004-0000-0600-00000E000000}"/>
    <hyperlink ref="H122" r:id="rId16" xr:uid="{00000000-0004-0000-0600-00000F000000}"/>
    <hyperlink ref="I122" r:id="rId17" xr:uid="{00000000-0004-0000-0600-000010000000}"/>
    <hyperlink ref="J122" r:id="rId18" xr:uid="{00000000-0004-0000-0600-000011000000}"/>
    <hyperlink ref="A100" r:id="rId19" xr:uid="{00000000-0004-0000-0600-000012000000}"/>
    <hyperlink ref="A104" r:id="rId20" xr:uid="{00000000-0004-0000-0600-000013000000}"/>
    <hyperlink ref="A103" r:id="rId21" xr:uid="{00000000-0004-0000-0600-000014000000}"/>
    <hyperlink ref="A105" r:id="rId22" xr:uid="{00000000-0004-0000-0600-000015000000}"/>
    <hyperlink ref="A106" r:id="rId23" xr:uid="{00000000-0004-0000-0600-000016000000}"/>
    <hyperlink ref="A107" r:id="rId24" xr:uid="{00000000-0004-0000-0600-000017000000}"/>
    <hyperlink ref="A108" r:id="rId25" xr:uid="{00000000-0004-0000-0600-000018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workbookViewId="0">
      <selection activeCell="A2" sqref="A2:E2"/>
    </sheetView>
  </sheetViews>
  <sheetFormatPr defaultColWidth="8.81640625" defaultRowHeight="14.5" x14ac:dyDescent="0.35"/>
  <cols>
    <col min="1" max="1" width="35" customWidth="1"/>
    <col min="2" max="2" width="17.26953125" customWidth="1"/>
    <col min="3" max="3" width="15.453125" customWidth="1"/>
    <col min="5" max="5" width="13.7265625" customWidth="1"/>
    <col min="6" max="6" width="11.26953125" customWidth="1"/>
    <col min="7" max="7" width="14" customWidth="1"/>
    <col min="9" max="9" width="12.7265625" customWidth="1"/>
    <col min="10" max="10" width="11.453125" customWidth="1"/>
    <col min="11" max="11" width="14.1796875" customWidth="1"/>
    <col min="12" max="12" width="27.26953125" customWidth="1"/>
  </cols>
  <sheetData>
    <row r="1" spans="1:12" ht="26" x14ac:dyDescent="0.35">
      <c r="A1" s="150" t="s">
        <v>0</v>
      </c>
      <c r="B1" s="150"/>
      <c r="C1" s="150"/>
      <c r="D1" s="150"/>
      <c r="E1" s="150"/>
      <c r="F1" s="150"/>
      <c r="G1" s="150"/>
      <c r="H1" s="150"/>
      <c r="I1" s="150"/>
      <c r="J1" s="150"/>
      <c r="K1" s="150"/>
      <c r="L1" s="150"/>
    </row>
    <row r="2" spans="1:12" ht="26.25" customHeight="1" x14ac:dyDescent="0.35">
      <c r="A2" s="156" t="s">
        <v>58</v>
      </c>
      <c r="B2" s="156"/>
      <c r="C2" s="156"/>
      <c r="D2" s="156"/>
      <c r="E2" s="156"/>
      <c r="F2" s="157"/>
      <c r="G2" s="157"/>
      <c r="H2" s="157"/>
      <c r="I2" s="157"/>
      <c r="J2" s="157"/>
      <c r="K2" s="157"/>
      <c r="L2" s="157"/>
    </row>
    <row r="3" spans="1:12" ht="26.25" customHeight="1" x14ac:dyDescent="0.35">
      <c r="A3" s="158" t="s">
        <v>64</v>
      </c>
      <c r="B3" s="158"/>
      <c r="C3" s="158"/>
      <c r="D3" s="158"/>
      <c r="E3" s="158"/>
      <c r="F3" s="155">
        <v>7</v>
      </c>
      <c r="G3" s="155"/>
      <c r="H3" s="155"/>
      <c r="I3" s="155"/>
      <c r="J3" s="155"/>
      <c r="K3" s="155"/>
      <c r="L3" s="155"/>
    </row>
    <row r="4" spans="1:12" ht="26" x14ac:dyDescent="0.35">
      <c r="A4" s="72" t="s">
        <v>78</v>
      </c>
      <c r="B4" s="155"/>
      <c r="C4" s="155"/>
      <c r="D4" s="155"/>
      <c r="E4" s="155"/>
      <c r="F4" s="155"/>
      <c r="G4" s="155"/>
      <c r="H4" s="155"/>
      <c r="I4" s="155"/>
      <c r="J4" s="155"/>
      <c r="K4" s="155"/>
      <c r="L4" s="155"/>
    </row>
    <row r="5" spans="1:12" ht="26" x14ac:dyDescent="0.35">
      <c r="A5" s="139" t="s">
        <v>89</v>
      </c>
      <c r="B5" s="151"/>
      <c r="C5" s="151"/>
      <c r="D5" s="151"/>
      <c r="E5" s="151"/>
      <c r="F5" s="151"/>
      <c r="G5" s="151"/>
      <c r="H5" s="151"/>
      <c r="I5" s="151"/>
      <c r="J5" s="151"/>
      <c r="K5" s="151"/>
      <c r="L5" s="152"/>
    </row>
    <row r="6" spans="1:12" ht="29" x14ac:dyDescent="0.35">
      <c r="A6" s="137" t="s">
        <v>1</v>
      </c>
      <c r="B6" s="3" t="s">
        <v>2</v>
      </c>
      <c r="C6" s="3" t="s">
        <v>3</v>
      </c>
      <c r="D6" s="3" t="s">
        <v>4</v>
      </c>
      <c r="E6" s="71" t="s">
        <v>88</v>
      </c>
      <c r="F6" s="3" t="s">
        <v>5</v>
      </c>
      <c r="G6" s="3" t="s">
        <v>6</v>
      </c>
      <c r="H6" s="3" t="s">
        <v>7</v>
      </c>
      <c r="I6" s="137" t="s">
        <v>99</v>
      </c>
      <c r="J6" s="137" t="s">
        <v>100</v>
      </c>
      <c r="K6" s="137" t="s">
        <v>101</v>
      </c>
      <c r="L6" s="137" t="s">
        <v>94</v>
      </c>
    </row>
    <row r="7" spans="1:12" x14ac:dyDescent="0.35">
      <c r="A7" s="138"/>
      <c r="B7" s="3" t="s">
        <v>8</v>
      </c>
      <c r="C7" s="3" t="s">
        <v>8</v>
      </c>
      <c r="D7" s="3" t="s">
        <v>9</v>
      </c>
      <c r="E7" s="3" t="s">
        <v>10</v>
      </c>
      <c r="F7" s="3"/>
      <c r="G7" s="3" t="s">
        <v>11</v>
      </c>
      <c r="H7" s="3" t="s">
        <v>11</v>
      </c>
      <c r="I7" s="138"/>
      <c r="J7" s="138"/>
      <c r="K7" s="138"/>
      <c r="L7" s="138"/>
    </row>
    <row r="8" spans="1:12"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2"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2"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2"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2"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2"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2"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2"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2"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row>
    <row r="19" spans="1:18" x14ac:dyDescent="0.35">
      <c r="A19" s="11" t="s">
        <v>19</v>
      </c>
      <c r="B19" s="12"/>
      <c r="C19" s="123"/>
      <c r="D19" s="8">
        <v>1.0000000000000001E-9</v>
      </c>
      <c r="E19" s="9">
        <v>30.65</v>
      </c>
      <c r="F19" s="14"/>
      <c r="G19" s="18">
        <f t="shared" si="0"/>
        <v>0</v>
      </c>
      <c r="H19" s="19">
        <f t="shared" si="1"/>
        <v>0</v>
      </c>
      <c r="I19" s="94"/>
      <c r="J19" s="94"/>
      <c r="K19" s="94"/>
      <c r="L19" s="94"/>
    </row>
    <row r="20" spans="1:18" x14ac:dyDescent="0.35">
      <c r="A20" s="11" t="s">
        <v>19</v>
      </c>
      <c r="B20" s="12"/>
      <c r="C20" s="123"/>
      <c r="D20" s="8">
        <v>1.0000000000000001E-9</v>
      </c>
      <c r="E20" s="9">
        <v>30.65</v>
      </c>
      <c r="F20" s="14"/>
      <c r="G20" s="18">
        <f t="shared" si="0"/>
        <v>0</v>
      </c>
      <c r="H20" s="19">
        <f t="shared" si="1"/>
        <v>0</v>
      </c>
      <c r="I20" s="94"/>
      <c r="J20" s="94"/>
      <c r="K20" s="94"/>
      <c r="L20" s="94"/>
    </row>
    <row r="21" spans="1:18" x14ac:dyDescent="0.35">
      <c r="A21" s="11" t="s">
        <v>19</v>
      </c>
      <c r="B21" s="12"/>
      <c r="C21" s="13"/>
      <c r="D21" s="8">
        <v>1.0000000000000001E-9</v>
      </c>
      <c r="E21" s="13">
        <v>30.65</v>
      </c>
      <c r="F21" s="14"/>
      <c r="G21" s="18">
        <f t="shared" si="0"/>
        <v>0</v>
      </c>
      <c r="H21" s="19">
        <f t="shared" si="1"/>
        <v>0</v>
      </c>
      <c r="I21" s="94"/>
      <c r="J21" s="94"/>
      <c r="K21" s="94"/>
      <c r="L21" s="94"/>
    </row>
    <row r="22" spans="1:18" x14ac:dyDescent="0.35">
      <c r="A22" s="11" t="s">
        <v>19</v>
      </c>
      <c r="B22" s="12"/>
      <c r="C22" s="13"/>
      <c r="D22" s="8">
        <v>1.0000000000000001E-9</v>
      </c>
      <c r="E22" s="13">
        <v>30.65</v>
      </c>
      <c r="F22" s="14"/>
      <c r="G22" s="18">
        <f t="shared" si="0"/>
        <v>0</v>
      </c>
      <c r="H22" s="19">
        <f t="shared" si="1"/>
        <v>0</v>
      </c>
      <c r="I22" s="94"/>
      <c r="J22" s="94"/>
      <c r="K22" s="94"/>
      <c r="L22" s="94"/>
    </row>
    <row r="23" spans="1:18" x14ac:dyDescent="0.35">
      <c r="A23" s="11" t="s">
        <v>19</v>
      </c>
      <c r="B23" s="12"/>
      <c r="C23" s="13"/>
      <c r="D23" s="8">
        <v>1.0000000000000001E-9</v>
      </c>
      <c r="E23" s="13">
        <v>30.65</v>
      </c>
      <c r="F23" s="14"/>
      <c r="G23" s="18">
        <f t="shared" si="0"/>
        <v>0</v>
      </c>
      <c r="H23" s="19">
        <f t="shared" si="1"/>
        <v>0</v>
      </c>
      <c r="I23" s="94"/>
      <c r="J23" s="94"/>
      <c r="K23" s="94"/>
      <c r="L23" s="94"/>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row>
    <row r="25" spans="1:18" x14ac:dyDescent="0.35">
      <c r="A25" s="20"/>
      <c r="B25" s="21"/>
      <c r="C25" s="21"/>
      <c r="D25" s="21"/>
      <c r="E25" s="21"/>
      <c r="F25" s="21"/>
      <c r="G25" s="21"/>
      <c r="H25" s="21"/>
      <c r="I25" s="21"/>
      <c r="J25" s="21"/>
      <c r="K25" s="21"/>
      <c r="L25" s="22"/>
    </row>
    <row r="26" spans="1:18" s="1" customFormat="1" ht="26" x14ac:dyDescent="0.35">
      <c r="A26" s="139" t="s">
        <v>90</v>
      </c>
      <c r="B26" s="151"/>
      <c r="C26" s="151"/>
      <c r="D26" s="151"/>
      <c r="E26" s="151"/>
      <c r="F26" s="151"/>
      <c r="G26" s="151"/>
      <c r="H26" s="151"/>
      <c r="I26" s="151"/>
      <c r="J26" s="151"/>
      <c r="K26" s="151"/>
      <c r="L26" s="152"/>
      <c r="M26" s="2"/>
      <c r="N26" s="2"/>
      <c r="O26" s="2"/>
      <c r="P26" s="2"/>
      <c r="Q26" s="2"/>
      <c r="R26" s="2"/>
    </row>
    <row r="27" spans="1:18" s="1" customFormat="1"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s="1" customFormat="1"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f t="shared" si="11"/>
        <v>0.68</v>
      </c>
      <c r="G30" s="18">
        <f t="shared" si="7"/>
        <v>1.1118164900000001E-9</v>
      </c>
      <c r="H30" s="19">
        <f t="shared" si="8"/>
        <v>4.3999546200000008E-7</v>
      </c>
      <c r="I30" s="18">
        <f t="shared" ref="I30:I44" si="12">G9-G30</f>
        <v>0</v>
      </c>
      <c r="J30" s="18">
        <f t="shared" si="9"/>
        <v>0</v>
      </c>
      <c r="K30" s="94"/>
      <c r="L30" s="95" t="str">
        <f t="shared" ref="L30:L44" si="13">IF(OR(B30&lt;&gt;B9,C30&lt;&gt;C9,F30&lt;&gt;F9),"value changed"," ")</f>
        <v xml:space="preserve"> </v>
      </c>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row>
    <row r="45" spans="1:18" x14ac:dyDescent="0.35">
      <c r="A45" s="15" t="s">
        <v>20</v>
      </c>
      <c r="B45" s="16"/>
      <c r="C45" s="16"/>
      <c r="D45" s="17">
        <f>SUM(D29:D44)</f>
        <v>1.6000000000000004E-8</v>
      </c>
      <c r="E45" s="16"/>
      <c r="F45" s="16"/>
      <c r="G45" s="51">
        <f t="shared" ref="G45:H45" si="15">SUM(G29:G44)</f>
        <v>7.4024853224999999E-9</v>
      </c>
      <c r="H45" s="17">
        <f t="shared" si="15"/>
        <v>2.2275292080000003E-6</v>
      </c>
      <c r="I45" s="47">
        <f>SUM(I29:I44)</f>
        <v>0</v>
      </c>
      <c r="J45" s="47">
        <f>SUM(J29:J44)</f>
        <v>0</v>
      </c>
      <c r="K45" s="94"/>
      <c r="L45" s="94"/>
    </row>
    <row r="46" spans="1:18" x14ac:dyDescent="0.35">
      <c r="A46" s="48"/>
      <c r="B46" s="49"/>
      <c r="C46" s="49"/>
      <c r="D46" s="49"/>
      <c r="E46" s="49"/>
      <c r="F46" s="49"/>
      <c r="G46" s="49"/>
      <c r="H46" s="49"/>
      <c r="I46" s="49"/>
      <c r="J46" s="49"/>
      <c r="K46" s="49"/>
      <c r="L46" s="50"/>
    </row>
    <row r="47" spans="1:18" s="1" customFormat="1"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row>
    <row r="49" spans="1:12" ht="58" x14ac:dyDescent="0.35">
      <c r="A49" s="138"/>
      <c r="B49" s="24" t="s">
        <v>22</v>
      </c>
      <c r="C49" s="24" t="s">
        <v>23</v>
      </c>
      <c r="D49" s="24" t="s">
        <v>24</v>
      </c>
      <c r="E49" s="24" t="s">
        <v>25</v>
      </c>
      <c r="F49" s="24" t="s">
        <v>26</v>
      </c>
      <c r="G49" s="24" t="s">
        <v>27</v>
      </c>
      <c r="H49" s="24" t="s">
        <v>28</v>
      </c>
      <c r="I49" s="24" t="s">
        <v>29</v>
      </c>
      <c r="J49" s="24" t="s">
        <v>30</v>
      </c>
      <c r="K49" s="24" t="s">
        <v>31</v>
      </c>
      <c r="L49" s="3" t="s">
        <v>32</v>
      </c>
    </row>
    <row r="50" spans="1:12" x14ac:dyDescent="0.35">
      <c r="A50" s="106" t="str">
        <f>A8</f>
        <v>Commercial</v>
      </c>
      <c r="B50" s="9"/>
      <c r="C50" s="9"/>
      <c r="D50" s="9"/>
      <c r="E50" s="9"/>
      <c r="F50" s="9"/>
      <c r="G50" s="9"/>
      <c r="H50" s="9"/>
      <c r="I50" s="9"/>
      <c r="J50" s="9"/>
      <c r="K50" s="9"/>
      <c r="L50" s="25" t="str">
        <f>IF(SUM(B50:K50)&gt;$D$8,"BMP acreage exceeds land use acreage"," ")</f>
        <v xml:space="preserve"> </v>
      </c>
    </row>
    <row r="51" spans="1:12" x14ac:dyDescent="0.35">
      <c r="A51" s="106" t="str">
        <f t="shared" ref="A51:A65" si="16">A9</f>
        <v>Industrial</v>
      </c>
      <c r="B51" s="9"/>
      <c r="C51" s="9"/>
      <c r="D51" s="9"/>
      <c r="E51" s="9"/>
      <c r="F51" s="9"/>
      <c r="G51" s="9"/>
      <c r="H51" s="9"/>
      <c r="I51" s="9"/>
      <c r="J51" s="9"/>
      <c r="K51" s="9"/>
      <c r="L51" s="25" t="str">
        <f>IF(SUM(B51:K51)&gt;$D$9,"BMP acreage exceeds land use acreage"," ")</f>
        <v xml:space="preserve"> </v>
      </c>
    </row>
    <row r="52" spans="1:12" x14ac:dyDescent="0.35">
      <c r="A52" s="106" t="str">
        <f t="shared" si="16"/>
        <v>Institutional</v>
      </c>
      <c r="B52" s="9"/>
      <c r="C52" s="9"/>
      <c r="D52" s="9"/>
      <c r="E52" s="9"/>
      <c r="F52" s="9"/>
      <c r="G52" s="9"/>
      <c r="H52" s="9"/>
      <c r="I52" s="9"/>
      <c r="J52" s="9"/>
      <c r="K52" s="9"/>
      <c r="L52" s="25" t="str">
        <f>IF(SUM(B52:K52)&gt;$D$10,"BMP acreage exceeds land use acreage"," ")</f>
        <v xml:space="preserve"> </v>
      </c>
    </row>
    <row r="53" spans="1:12" x14ac:dyDescent="0.35">
      <c r="A53" s="106" t="str">
        <f t="shared" si="16"/>
        <v>Multi-use</v>
      </c>
      <c r="B53" s="9"/>
      <c r="C53" s="9"/>
      <c r="D53" s="9"/>
      <c r="E53" s="9"/>
      <c r="F53" s="9"/>
      <c r="G53" s="9"/>
      <c r="H53" s="9"/>
      <c r="I53" s="9"/>
      <c r="J53" s="9"/>
      <c r="K53" s="9"/>
      <c r="L53" s="25" t="str">
        <f>IF(SUM(B53:K53)&gt;$D$11,"BMP acreage exceeds land use acreage"," ")</f>
        <v xml:space="preserve"> </v>
      </c>
    </row>
    <row r="54" spans="1:12" x14ac:dyDescent="0.35">
      <c r="A54" s="106" t="str">
        <f t="shared" si="16"/>
        <v>Municipal</v>
      </c>
      <c r="B54" s="9"/>
      <c r="C54" s="9"/>
      <c r="D54" s="9"/>
      <c r="E54" s="9"/>
      <c r="F54" s="9"/>
      <c r="G54" s="9"/>
      <c r="H54" s="9"/>
      <c r="I54" s="9"/>
      <c r="J54" s="9"/>
      <c r="K54" s="9"/>
      <c r="L54" s="25" t="str">
        <f>IF(SUM(B54:K54)&gt;$D$12,"BMP acreage exceeds land use acreage"," ")</f>
        <v xml:space="preserve"> </v>
      </c>
    </row>
    <row r="55" spans="1:12" x14ac:dyDescent="0.35">
      <c r="A55" s="106" t="str">
        <f t="shared" si="16"/>
        <v>Open space</v>
      </c>
      <c r="B55" s="9"/>
      <c r="C55" s="9"/>
      <c r="D55" s="9"/>
      <c r="E55" s="9"/>
      <c r="F55" s="9"/>
      <c r="G55" s="9"/>
      <c r="H55" s="9"/>
      <c r="I55" s="9"/>
      <c r="J55" s="9"/>
      <c r="K55" s="9"/>
      <c r="L55" s="25" t="str">
        <f>IF(SUM(B55:K55)&gt;$D$13,"BMP acreage exceeds land use acreage"," ")</f>
        <v xml:space="preserve"> </v>
      </c>
    </row>
    <row r="56" spans="1:12" x14ac:dyDescent="0.35">
      <c r="A56" s="106" t="str">
        <f t="shared" si="16"/>
        <v>Residential</v>
      </c>
      <c r="B56" s="9"/>
      <c r="C56" s="9"/>
      <c r="D56" s="9"/>
      <c r="E56" s="9"/>
      <c r="F56" s="9"/>
      <c r="G56" s="9"/>
      <c r="H56" s="9"/>
      <c r="I56" s="9"/>
      <c r="J56" s="9"/>
      <c r="K56" s="9"/>
      <c r="L56" s="25" t="str">
        <f>IF(SUM(B56:K56)&gt;$D$14,"BMP acreage exceeds land use acreage"," ")</f>
        <v xml:space="preserve"> </v>
      </c>
    </row>
    <row r="57" spans="1:12" x14ac:dyDescent="0.35">
      <c r="A57" s="106" t="str">
        <f t="shared" si="16"/>
        <v>Park</v>
      </c>
      <c r="B57" s="9"/>
      <c r="C57" s="9"/>
      <c r="D57" s="9"/>
      <c r="E57" s="9"/>
      <c r="F57" s="9"/>
      <c r="G57" s="9"/>
      <c r="H57" s="9"/>
      <c r="I57" s="9"/>
      <c r="J57" s="9"/>
      <c r="K57" s="9"/>
      <c r="L57" s="25" t="str">
        <f>IF(SUM(B57:K57)&gt;$D$15,"BMP acreage exceeds land use acreage"," ")</f>
        <v xml:space="preserve"> </v>
      </c>
    </row>
    <row r="58" spans="1:12" x14ac:dyDescent="0.35">
      <c r="A58" s="106" t="str">
        <f t="shared" si="16"/>
        <v>Agriculture</v>
      </c>
      <c r="B58" s="9"/>
      <c r="C58" s="9"/>
      <c r="D58" s="9"/>
      <c r="E58" s="9"/>
      <c r="F58" s="9"/>
      <c r="G58" s="9"/>
      <c r="H58" s="9"/>
      <c r="I58" s="9"/>
      <c r="J58" s="9"/>
      <c r="K58" s="9"/>
      <c r="L58" s="25" t="str">
        <f>IF(SUM(B58:K58)&gt;$D$16,"BMP acreage exceeds land use acreage"," ")</f>
        <v xml:space="preserve"> </v>
      </c>
    </row>
    <row r="59" spans="1:12" x14ac:dyDescent="0.35">
      <c r="A59" s="106" t="str">
        <f t="shared" si="16"/>
        <v>Transportation</v>
      </c>
      <c r="B59" s="9"/>
      <c r="C59" s="9"/>
      <c r="D59" s="9"/>
      <c r="E59" s="9"/>
      <c r="F59" s="9"/>
      <c r="G59" s="9"/>
      <c r="H59" s="9"/>
      <c r="I59" s="9"/>
      <c r="J59" s="9"/>
      <c r="K59" s="9"/>
      <c r="L59" s="25" t="str">
        <f>IF(SUM(B59:K59)&gt;$D$17,"BMP acreage exceeds land use acreage"," ")</f>
        <v xml:space="preserve"> </v>
      </c>
    </row>
    <row r="60" spans="1:12" x14ac:dyDescent="0.35">
      <c r="A60" s="106" t="str">
        <f t="shared" si="16"/>
        <v>Water</v>
      </c>
      <c r="B60" s="9"/>
      <c r="C60" s="9"/>
      <c r="D60" s="9"/>
      <c r="E60" s="9"/>
      <c r="F60" s="9"/>
      <c r="G60" s="9"/>
      <c r="H60" s="9"/>
      <c r="I60" s="9"/>
      <c r="J60" s="9"/>
      <c r="K60" s="9"/>
      <c r="L60" s="25" t="str">
        <f>IF(SUM(B60:K60)&gt;$D$18,"BMP acreage exceeds land use acreage"," ")</f>
        <v xml:space="preserve"> </v>
      </c>
    </row>
    <row r="61" spans="1:12" x14ac:dyDescent="0.35">
      <c r="A61" s="106" t="str">
        <f t="shared" si="16"/>
        <v>User specified</v>
      </c>
      <c r="B61" s="9"/>
      <c r="C61" s="9"/>
      <c r="D61" s="9"/>
      <c r="E61" s="9"/>
      <c r="F61" s="9"/>
      <c r="G61" s="9"/>
      <c r="H61" s="9"/>
      <c r="I61" s="9"/>
      <c r="J61" s="9"/>
      <c r="K61" s="9"/>
      <c r="L61" s="25" t="str">
        <f>IF(SUM(B61:K61)&gt;$D$19,"BMP acreage exceeds land use acreage"," ")</f>
        <v xml:space="preserve"> </v>
      </c>
    </row>
    <row r="62" spans="1:12" x14ac:dyDescent="0.35">
      <c r="A62" s="106" t="str">
        <f t="shared" si="16"/>
        <v>User specified</v>
      </c>
      <c r="B62" s="9"/>
      <c r="C62" s="9"/>
      <c r="D62" s="9"/>
      <c r="E62" s="9"/>
      <c r="F62" s="9"/>
      <c r="G62" s="9"/>
      <c r="H62" s="9"/>
      <c r="I62" s="9"/>
      <c r="J62" s="9"/>
      <c r="K62" s="9"/>
      <c r="L62" s="25"/>
    </row>
    <row r="63" spans="1:12" x14ac:dyDescent="0.35">
      <c r="A63" s="106" t="str">
        <f t="shared" si="16"/>
        <v>User specified</v>
      </c>
      <c r="B63" s="9"/>
      <c r="C63" s="9"/>
      <c r="D63" s="9"/>
      <c r="E63" s="9"/>
      <c r="F63" s="9"/>
      <c r="G63" s="9"/>
      <c r="H63" s="9"/>
      <c r="I63" s="9"/>
      <c r="J63" s="9"/>
      <c r="K63" s="9"/>
      <c r="L63" s="25"/>
    </row>
    <row r="64" spans="1:12" x14ac:dyDescent="0.35">
      <c r="A64" s="106" t="str">
        <f t="shared" si="16"/>
        <v>User specified</v>
      </c>
      <c r="B64" s="9"/>
      <c r="C64" s="9"/>
      <c r="D64" s="9"/>
      <c r="E64" s="9"/>
      <c r="F64" s="9"/>
      <c r="G64" s="9"/>
      <c r="H64" s="9"/>
      <c r="I64" s="9"/>
      <c r="J64" s="9"/>
      <c r="K64" s="9"/>
      <c r="L64" s="25"/>
    </row>
    <row r="65" spans="1:18" x14ac:dyDescent="0.35">
      <c r="A65" s="106" t="str">
        <f t="shared" si="16"/>
        <v>User specified</v>
      </c>
      <c r="B65" s="9"/>
      <c r="C65" s="9"/>
      <c r="D65" s="9"/>
      <c r="E65" s="9"/>
      <c r="F65" s="9"/>
      <c r="G65" s="9"/>
      <c r="H65" s="9"/>
      <c r="I65" s="9"/>
      <c r="J65" s="9"/>
      <c r="K65" s="9"/>
      <c r="L65" s="25"/>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7">(((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7"/>
        <v>0</v>
      </c>
      <c r="E69" s="28">
        <f t="shared" si="17"/>
        <v>0</v>
      </c>
      <c r="F69" s="28">
        <f t="shared" si="17"/>
        <v>0</v>
      </c>
      <c r="G69" s="28">
        <f t="shared" si="17"/>
        <v>0</v>
      </c>
      <c r="H69" s="28">
        <f t="shared" si="17"/>
        <v>0</v>
      </c>
      <c r="I69" s="28">
        <f t="shared" si="17"/>
        <v>0</v>
      </c>
      <c r="J69" s="28">
        <f t="shared" si="17"/>
        <v>0</v>
      </c>
      <c r="K69" s="28">
        <f t="shared" si="17"/>
        <v>0</v>
      </c>
      <c r="L69" s="28">
        <f>SUM(B69:K69)</f>
        <v>0</v>
      </c>
    </row>
    <row r="70" spans="1:18" x14ac:dyDescent="0.35">
      <c r="A70" s="15" t="s">
        <v>37</v>
      </c>
      <c r="B70" s="29">
        <f>B69/$G$45</f>
        <v>0</v>
      </c>
      <c r="C70" s="29">
        <f t="shared" ref="C70:K70" si="18">C69/$G$45</f>
        <v>0</v>
      </c>
      <c r="D70" s="29">
        <f t="shared" si="18"/>
        <v>0</v>
      </c>
      <c r="E70" s="29">
        <f t="shared" si="18"/>
        <v>0</v>
      </c>
      <c r="F70" s="29">
        <f t="shared" si="18"/>
        <v>0</v>
      </c>
      <c r="G70" s="29">
        <f t="shared" si="18"/>
        <v>0</v>
      </c>
      <c r="H70" s="29">
        <f t="shared" si="18"/>
        <v>0</v>
      </c>
      <c r="I70" s="29">
        <f t="shared" si="18"/>
        <v>0</v>
      </c>
      <c r="J70" s="29">
        <f t="shared" si="18"/>
        <v>0</v>
      </c>
      <c r="K70" s="29">
        <f t="shared" si="18"/>
        <v>0</v>
      </c>
      <c r="L70" s="29">
        <f>L69/$G$45</f>
        <v>0</v>
      </c>
    </row>
    <row r="71" spans="1:18" x14ac:dyDescent="0.35">
      <c r="A71" s="30"/>
      <c r="B71" s="31"/>
      <c r="C71" s="31"/>
      <c r="D71" s="31"/>
      <c r="E71" s="31"/>
      <c r="F71" s="31"/>
      <c r="G71" s="31"/>
      <c r="H71" s="31"/>
      <c r="I71" s="31"/>
      <c r="J71" s="31"/>
      <c r="K71" s="31"/>
      <c r="L71" s="31"/>
    </row>
    <row r="72" spans="1:18" s="1" customFormat="1" ht="26" x14ac:dyDescent="0.35">
      <c r="A72" s="139" t="s">
        <v>93</v>
      </c>
      <c r="B72" s="140"/>
      <c r="C72" s="140"/>
      <c r="D72" s="140"/>
      <c r="E72" s="140"/>
      <c r="F72" s="140"/>
      <c r="G72" s="140"/>
      <c r="H72" s="140"/>
      <c r="I72" s="140"/>
      <c r="J72" s="140"/>
      <c r="K72" s="140"/>
      <c r="L72" s="141"/>
      <c r="M72" s="2"/>
      <c r="N72" s="2"/>
      <c r="O72" s="2"/>
      <c r="P72" s="2"/>
      <c r="Q72" s="2"/>
      <c r="R72" s="2"/>
    </row>
    <row r="73" spans="1:18" s="1" customFormat="1"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58"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row>
    <row r="76" spans="1:18" x14ac:dyDescent="0.35">
      <c r="A76" s="106" t="str">
        <f t="shared" ref="A76:A90" si="19">A9</f>
        <v>Industrial</v>
      </c>
      <c r="B76" s="9"/>
      <c r="C76" s="9"/>
      <c r="D76" s="9"/>
      <c r="E76" s="9"/>
      <c r="F76" s="9"/>
      <c r="G76" s="9"/>
      <c r="H76" s="9"/>
      <c r="I76" s="9"/>
      <c r="J76" s="9"/>
      <c r="K76" s="9"/>
      <c r="L76" s="25" t="str">
        <f>IF(SUM(B76:K76)&gt;$D$9,"BMP acreage exceeds land use acreage"," ")</f>
        <v xml:space="preserve"> </v>
      </c>
    </row>
    <row r="77" spans="1:18" x14ac:dyDescent="0.35">
      <c r="A77" s="106" t="str">
        <f t="shared" si="19"/>
        <v>Institutional</v>
      </c>
      <c r="B77" s="9"/>
      <c r="C77" s="9"/>
      <c r="D77" s="9"/>
      <c r="E77" s="9"/>
      <c r="F77" s="9"/>
      <c r="G77" s="9"/>
      <c r="H77" s="9"/>
      <c r="I77" s="9"/>
      <c r="J77" s="9"/>
      <c r="K77" s="9"/>
      <c r="L77" s="25" t="str">
        <f>IF(SUM(B77:K77)&gt;$D$10,"BMP acreage exceeds land use acreage"," ")</f>
        <v xml:space="preserve"> </v>
      </c>
    </row>
    <row r="78" spans="1:18" x14ac:dyDescent="0.35">
      <c r="A78" s="106" t="str">
        <f t="shared" si="19"/>
        <v>Multi-use</v>
      </c>
      <c r="B78" s="9"/>
      <c r="C78" s="9"/>
      <c r="D78" s="9"/>
      <c r="E78" s="9"/>
      <c r="F78" s="9"/>
      <c r="G78" s="9"/>
      <c r="H78" s="9"/>
      <c r="I78" s="9"/>
      <c r="J78" s="9"/>
      <c r="K78" s="9"/>
      <c r="L78" s="25" t="str">
        <f>IF(SUM(B78:K78)&gt;$D$11,"BMP acreage exceeds land use acreage"," ")</f>
        <v xml:space="preserve"> </v>
      </c>
    </row>
    <row r="79" spans="1:18" x14ac:dyDescent="0.35">
      <c r="A79" s="106" t="str">
        <f t="shared" si="19"/>
        <v>Municipal</v>
      </c>
      <c r="B79" s="9"/>
      <c r="C79" s="9"/>
      <c r="D79" s="9"/>
      <c r="E79" s="9"/>
      <c r="F79" s="9"/>
      <c r="G79" s="9"/>
      <c r="H79" s="9"/>
      <c r="I79" s="9"/>
      <c r="J79" s="9"/>
      <c r="K79" s="9"/>
      <c r="L79" s="25" t="str">
        <f>IF(SUM(B79:K79)&gt;$D$12,"BMP acreage exceeds land use acreage"," ")</f>
        <v xml:space="preserve"> </v>
      </c>
    </row>
    <row r="80" spans="1:18" x14ac:dyDescent="0.35">
      <c r="A80" s="106" t="str">
        <f t="shared" si="19"/>
        <v>Open space</v>
      </c>
      <c r="B80" s="9"/>
      <c r="C80" s="9"/>
      <c r="D80" s="9"/>
      <c r="E80" s="9"/>
      <c r="F80" s="9"/>
      <c r="G80" s="9"/>
      <c r="H80" s="9"/>
      <c r="I80" s="9"/>
      <c r="J80" s="9"/>
      <c r="K80" s="9"/>
      <c r="L80" s="25" t="str">
        <f>IF(SUM(B80:K80)&gt;$D$13,"BMP acreage exceeds land use acreage"," ")</f>
        <v xml:space="preserve"> </v>
      </c>
    </row>
    <row r="81" spans="1:12" x14ac:dyDescent="0.35">
      <c r="A81" s="106" t="str">
        <f t="shared" si="19"/>
        <v>Residential</v>
      </c>
      <c r="B81" s="9"/>
      <c r="C81" s="9"/>
      <c r="D81" s="9"/>
      <c r="E81" s="9"/>
      <c r="F81" s="9"/>
      <c r="G81" s="9"/>
      <c r="H81" s="9"/>
      <c r="I81" s="9"/>
      <c r="J81" s="9"/>
      <c r="K81" s="9"/>
      <c r="L81" s="25" t="str">
        <f>IF(SUM(B81:K81)&gt;$D$14,"BMP acreage exceeds land use acreage"," ")</f>
        <v xml:space="preserve"> </v>
      </c>
    </row>
    <row r="82" spans="1:12" x14ac:dyDescent="0.35">
      <c r="A82" s="106" t="str">
        <f t="shared" si="19"/>
        <v>Park</v>
      </c>
      <c r="B82" s="9"/>
      <c r="C82" s="9"/>
      <c r="D82" s="9"/>
      <c r="E82" s="9"/>
      <c r="F82" s="9"/>
      <c r="G82" s="9"/>
      <c r="H82" s="9"/>
      <c r="I82" s="9"/>
      <c r="J82" s="9"/>
      <c r="K82" s="9"/>
      <c r="L82" s="25" t="str">
        <f>IF(SUM(B82:K82)&gt;$D$15,"BMP acreage exceeds land use acreage"," ")</f>
        <v xml:space="preserve"> </v>
      </c>
    </row>
    <row r="83" spans="1:12" x14ac:dyDescent="0.35">
      <c r="A83" s="106" t="str">
        <f t="shared" si="19"/>
        <v>Agriculture</v>
      </c>
      <c r="B83" s="9"/>
      <c r="C83" s="9"/>
      <c r="D83" s="9"/>
      <c r="E83" s="9"/>
      <c r="F83" s="9"/>
      <c r="G83" s="9"/>
      <c r="H83" s="9"/>
      <c r="I83" s="9"/>
      <c r="J83" s="9"/>
      <c r="K83" s="9"/>
      <c r="L83" s="25" t="str">
        <f>IF(SUM(B83:K83)&gt;$D$16,"BMP acreage exceeds land use acreage"," ")</f>
        <v xml:space="preserve"> </v>
      </c>
    </row>
    <row r="84" spans="1:12" x14ac:dyDescent="0.35">
      <c r="A84" s="106" t="str">
        <f t="shared" si="19"/>
        <v>Transportation</v>
      </c>
      <c r="B84" s="9"/>
      <c r="C84" s="9"/>
      <c r="D84" s="9"/>
      <c r="E84" s="9"/>
      <c r="F84" s="9"/>
      <c r="G84" s="9"/>
      <c r="H84" s="9"/>
      <c r="I84" s="9"/>
      <c r="J84" s="9"/>
      <c r="K84" s="9"/>
      <c r="L84" s="25" t="str">
        <f>IF(SUM(B84:K84)&gt;$D$17,"BMP acreage exceeds land use acreage"," ")</f>
        <v xml:space="preserve"> </v>
      </c>
    </row>
    <row r="85" spans="1:12" x14ac:dyDescent="0.35">
      <c r="A85" s="106" t="str">
        <f t="shared" si="19"/>
        <v>Water</v>
      </c>
      <c r="B85" s="9"/>
      <c r="C85" s="9"/>
      <c r="D85" s="9"/>
      <c r="E85" s="9"/>
      <c r="F85" s="9"/>
      <c r="G85" s="9"/>
      <c r="H85" s="9"/>
      <c r="I85" s="9"/>
      <c r="J85" s="9"/>
      <c r="K85" s="9"/>
      <c r="L85" s="25" t="str">
        <f>IF(SUM(B85:K85)&gt;$D$18,"BMP acreage exceeds land use acreage"," ")</f>
        <v xml:space="preserve"> </v>
      </c>
    </row>
    <row r="86" spans="1:12" x14ac:dyDescent="0.35">
      <c r="A86" s="106" t="str">
        <f t="shared" si="19"/>
        <v>User specified</v>
      </c>
      <c r="B86" s="9"/>
      <c r="C86" s="9"/>
      <c r="D86" s="9"/>
      <c r="E86" s="9"/>
      <c r="F86" s="9"/>
      <c r="G86" s="9"/>
      <c r="H86" s="9"/>
      <c r="I86" s="9"/>
      <c r="J86" s="9"/>
      <c r="K86" s="9"/>
      <c r="L86" s="25" t="str">
        <f>IF(SUM(B86:K86)&gt;$D$19,"BMP acreage exceeds land use acreage"," ")</f>
        <v xml:space="preserve"> </v>
      </c>
    </row>
    <row r="87" spans="1:12" x14ac:dyDescent="0.35">
      <c r="A87" s="106" t="str">
        <f t="shared" si="19"/>
        <v>User specified</v>
      </c>
      <c r="B87" s="9"/>
      <c r="C87" s="9"/>
      <c r="D87" s="9"/>
      <c r="E87" s="9"/>
      <c r="F87" s="9"/>
      <c r="G87" s="9"/>
      <c r="H87" s="9"/>
      <c r="I87" s="9"/>
      <c r="J87" s="9"/>
      <c r="K87" s="9"/>
      <c r="L87" s="25"/>
    </row>
    <row r="88" spans="1:12" x14ac:dyDescent="0.35">
      <c r="A88" s="106" t="str">
        <f t="shared" si="19"/>
        <v>User specified</v>
      </c>
      <c r="B88" s="9"/>
      <c r="C88" s="9"/>
      <c r="D88" s="9"/>
      <c r="E88" s="9"/>
      <c r="F88" s="9"/>
      <c r="G88" s="9"/>
      <c r="H88" s="9"/>
      <c r="I88" s="9"/>
      <c r="J88" s="9"/>
      <c r="K88" s="9"/>
      <c r="L88" s="25"/>
    </row>
    <row r="89" spans="1:12" x14ac:dyDescent="0.35">
      <c r="A89" s="106" t="str">
        <f t="shared" si="19"/>
        <v>User specified</v>
      </c>
      <c r="B89" s="9"/>
      <c r="C89" s="9"/>
      <c r="D89" s="9"/>
      <c r="E89" s="9"/>
      <c r="F89" s="9"/>
      <c r="G89" s="9"/>
      <c r="H89" s="9"/>
      <c r="I89" s="9"/>
      <c r="J89" s="9"/>
      <c r="K89" s="9"/>
      <c r="L89" s="25"/>
    </row>
    <row r="90" spans="1:12" x14ac:dyDescent="0.35">
      <c r="A90" s="106" t="str">
        <f t="shared" si="19"/>
        <v>User specified</v>
      </c>
      <c r="B90" s="9"/>
      <c r="C90" s="9"/>
      <c r="D90" s="9"/>
      <c r="E90" s="9"/>
      <c r="F90" s="9"/>
      <c r="G90" s="9"/>
      <c r="H90" s="9"/>
      <c r="I90" s="9"/>
      <c r="J90" s="9"/>
      <c r="K90" s="9"/>
      <c r="L90" s="25"/>
    </row>
    <row r="91" spans="1:12"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row>
    <row r="92" spans="1:12"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row>
    <row r="93" spans="1:12"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row>
    <row r="94" spans="1:12"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0">(((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0"/>
        <v>0</v>
      </c>
      <c r="E94" s="35">
        <f t="shared" si="20"/>
        <v>0</v>
      </c>
      <c r="F94" s="35">
        <f t="shared" si="20"/>
        <v>0</v>
      </c>
      <c r="G94" s="35">
        <f t="shared" si="20"/>
        <v>0</v>
      </c>
      <c r="H94" s="35">
        <f t="shared" si="20"/>
        <v>0</v>
      </c>
      <c r="I94" s="35">
        <f t="shared" si="20"/>
        <v>0</v>
      </c>
      <c r="J94" s="35">
        <f t="shared" si="20"/>
        <v>0</v>
      </c>
      <c r="K94" s="35">
        <f t="shared" si="20"/>
        <v>0</v>
      </c>
      <c r="L94" s="35">
        <f>SUM(B94:K94)</f>
        <v>0</v>
      </c>
    </row>
    <row r="95" spans="1:12" x14ac:dyDescent="0.35">
      <c r="A95" s="15" t="s">
        <v>37</v>
      </c>
      <c r="B95" s="29">
        <f>B94/$H$45</f>
        <v>0</v>
      </c>
      <c r="C95" s="29">
        <f t="shared" ref="C95:K95" si="21">C94/$H$45</f>
        <v>0</v>
      </c>
      <c r="D95" s="29">
        <f t="shared" si="21"/>
        <v>0</v>
      </c>
      <c r="E95" s="29">
        <f t="shared" si="21"/>
        <v>0</v>
      </c>
      <c r="F95" s="29">
        <f t="shared" si="21"/>
        <v>0</v>
      </c>
      <c r="G95" s="29">
        <f t="shared" si="21"/>
        <v>0</v>
      </c>
      <c r="H95" s="29">
        <f t="shared" si="21"/>
        <v>0</v>
      </c>
      <c r="I95" s="29">
        <f t="shared" si="21"/>
        <v>0</v>
      </c>
      <c r="J95" s="29">
        <f t="shared" si="21"/>
        <v>0</v>
      </c>
      <c r="K95" s="29">
        <f t="shared" si="21"/>
        <v>0</v>
      </c>
      <c r="L95" s="29">
        <f>L94/$H$45</f>
        <v>0</v>
      </c>
    </row>
    <row r="96" spans="1:12" x14ac:dyDescent="0.35">
      <c r="A96" s="20"/>
      <c r="B96" s="21"/>
      <c r="C96" s="21"/>
      <c r="D96" s="21"/>
      <c r="E96" s="21"/>
      <c r="F96" s="21"/>
      <c r="G96" s="21"/>
      <c r="H96" s="21"/>
      <c r="I96" s="21"/>
      <c r="J96" s="21"/>
      <c r="K96" s="21"/>
      <c r="L96" s="21"/>
    </row>
    <row r="97" spans="1:18" s="1" customFormat="1" ht="26" x14ac:dyDescent="0.35">
      <c r="A97" s="139" t="s">
        <v>92</v>
      </c>
      <c r="B97" s="140"/>
      <c r="C97" s="140"/>
      <c r="D97" s="140"/>
      <c r="E97" s="140"/>
      <c r="F97" s="140"/>
      <c r="G97" s="140"/>
      <c r="H97" s="140"/>
      <c r="I97" s="140"/>
      <c r="J97" s="140"/>
      <c r="K97" s="140"/>
      <c r="L97" s="141"/>
      <c r="M97" s="2"/>
      <c r="N97" s="2"/>
      <c r="O97" s="2"/>
      <c r="P97" s="2"/>
      <c r="Q97" s="2"/>
      <c r="R97" s="2"/>
    </row>
    <row r="98" spans="1:18" ht="30" customHeight="1" x14ac:dyDescent="0.35">
      <c r="A98" s="146" t="s">
        <v>42</v>
      </c>
      <c r="B98" s="42" t="s">
        <v>43</v>
      </c>
      <c r="C98" s="42" t="s">
        <v>44</v>
      </c>
      <c r="D98" s="134" t="s">
        <v>104</v>
      </c>
      <c r="E98" s="134"/>
      <c r="F98" s="134"/>
      <c r="G98" s="134"/>
      <c r="H98" s="134"/>
      <c r="I98" s="134"/>
      <c r="J98" s="134"/>
      <c r="K98" s="134"/>
      <c r="L98" s="134"/>
    </row>
    <row r="99" spans="1:18" ht="15" customHeight="1" x14ac:dyDescent="0.35">
      <c r="A99" s="148"/>
      <c r="B99" s="43" t="s">
        <v>45</v>
      </c>
      <c r="C99" s="43" t="s">
        <v>45</v>
      </c>
      <c r="D99" s="134"/>
      <c r="E99" s="134"/>
      <c r="F99" s="134"/>
      <c r="G99" s="134"/>
      <c r="H99" s="134"/>
      <c r="I99" s="134"/>
      <c r="J99" s="134"/>
      <c r="K99" s="134"/>
      <c r="L99" s="134"/>
    </row>
    <row r="100" spans="1:18" ht="15" customHeight="1" x14ac:dyDescent="0.35">
      <c r="A100" s="4" t="s">
        <v>38</v>
      </c>
      <c r="B100" s="100">
        <v>0.44</v>
      </c>
      <c r="C100" s="100">
        <v>0.85</v>
      </c>
      <c r="D100" s="134"/>
      <c r="E100" s="134"/>
      <c r="F100" s="134"/>
      <c r="G100" s="134"/>
      <c r="H100" s="134"/>
      <c r="I100" s="134"/>
      <c r="J100" s="134"/>
      <c r="K100" s="134"/>
      <c r="L100" s="134"/>
    </row>
    <row r="101" spans="1:18" ht="29" x14ac:dyDescent="0.35">
      <c r="A101" s="73" t="s">
        <v>46</v>
      </c>
      <c r="B101" s="100">
        <v>0</v>
      </c>
      <c r="C101" s="100">
        <v>0</v>
      </c>
      <c r="D101" s="134"/>
      <c r="E101" s="134"/>
      <c r="F101" s="134"/>
      <c r="G101" s="134"/>
      <c r="H101" s="134"/>
      <c r="I101" s="134"/>
      <c r="J101" s="134"/>
      <c r="K101" s="134"/>
      <c r="L101" s="134"/>
    </row>
    <row r="102" spans="1:18" ht="15" customHeight="1" x14ac:dyDescent="0.35">
      <c r="A102" s="24" t="s">
        <v>24</v>
      </c>
      <c r="B102" s="100">
        <v>0</v>
      </c>
      <c r="C102" s="100">
        <v>0.68</v>
      </c>
      <c r="D102" s="134"/>
      <c r="E102" s="134"/>
      <c r="F102" s="134"/>
      <c r="G102" s="134"/>
      <c r="H102" s="134"/>
      <c r="I102" s="134"/>
      <c r="J102" s="134"/>
      <c r="K102" s="134"/>
      <c r="L102" s="134"/>
    </row>
    <row r="103" spans="1:18" ht="15" customHeight="1" x14ac:dyDescent="0.35">
      <c r="A103" s="4" t="s">
        <v>25</v>
      </c>
      <c r="B103" s="100">
        <v>0</v>
      </c>
      <c r="C103" s="100">
        <v>0.96</v>
      </c>
      <c r="D103" s="134"/>
      <c r="E103" s="134"/>
      <c r="F103" s="134"/>
      <c r="G103" s="134"/>
      <c r="H103" s="134"/>
      <c r="I103" s="134"/>
      <c r="J103" s="134"/>
      <c r="K103" s="134"/>
      <c r="L103" s="134"/>
    </row>
    <row r="104" spans="1:18" ht="15" customHeight="1" x14ac:dyDescent="0.35">
      <c r="A104" s="4" t="s">
        <v>40</v>
      </c>
      <c r="B104" s="100">
        <v>0.45</v>
      </c>
      <c r="C104" s="100">
        <v>0.74</v>
      </c>
      <c r="D104" s="134"/>
      <c r="E104" s="134"/>
      <c r="F104" s="134"/>
      <c r="G104" s="134"/>
      <c r="H104" s="134"/>
      <c r="I104" s="134"/>
      <c r="J104" s="134"/>
      <c r="K104" s="134"/>
      <c r="L104" s="134"/>
    </row>
    <row r="105" spans="1:18" ht="15" customHeight="1" x14ac:dyDescent="0.35">
      <c r="A105" s="4" t="s">
        <v>27</v>
      </c>
      <c r="B105" s="100">
        <v>0.47</v>
      </c>
      <c r="C105" s="100">
        <v>0.85</v>
      </c>
      <c r="D105" s="134"/>
      <c r="E105" s="134"/>
      <c r="F105" s="134"/>
      <c r="G105" s="134"/>
      <c r="H105" s="134"/>
      <c r="I105" s="134"/>
      <c r="J105" s="134"/>
      <c r="K105" s="134"/>
      <c r="L105" s="134"/>
    </row>
    <row r="106" spans="1:18" ht="15" customHeight="1" x14ac:dyDescent="0.35">
      <c r="A106" s="4" t="s">
        <v>28</v>
      </c>
      <c r="B106" s="100">
        <v>0.4</v>
      </c>
      <c r="C106" s="100">
        <v>0.68</v>
      </c>
      <c r="D106" s="134"/>
      <c r="E106" s="134"/>
      <c r="F106" s="134"/>
      <c r="G106" s="134"/>
      <c r="H106" s="134"/>
      <c r="I106" s="134"/>
      <c r="J106" s="134"/>
      <c r="K106" s="134"/>
      <c r="L106" s="134"/>
    </row>
    <row r="107" spans="1:18" ht="15" customHeight="1" x14ac:dyDescent="0.35">
      <c r="A107" s="4" t="s">
        <v>29</v>
      </c>
      <c r="B107" s="100">
        <v>0.5</v>
      </c>
      <c r="C107" s="100">
        <v>0.84</v>
      </c>
      <c r="D107" s="134"/>
      <c r="E107" s="134"/>
      <c r="F107" s="134"/>
      <c r="G107" s="134"/>
      <c r="H107" s="134"/>
      <c r="I107" s="134"/>
      <c r="J107" s="134"/>
      <c r="K107" s="134"/>
      <c r="L107" s="134"/>
    </row>
    <row r="108" spans="1:18" ht="15" customHeight="1" x14ac:dyDescent="0.35">
      <c r="A108" s="4" t="s">
        <v>30</v>
      </c>
      <c r="B108" s="101">
        <v>0.38</v>
      </c>
      <c r="C108" s="100">
        <v>0.73</v>
      </c>
      <c r="D108" s="134"/>
      <c r="E108" s="134"/>
      <c r="F108" s="134"/>
      <c r="G108" s="134"/>
      <c r="H108" s="134"/>
      <c r="I108" s="134"/>
      <c r="J108" s="134"/>
      <c r="K108" s="134"/>
      <c r="L108" s="134"/>
    </row>
    <row r="109" spans="1:18" ht="15" customHeight="1" x14ac:dyDescent="0.35">
      <c r="A109" s="149" t="s">
        <v>47</v>
      </c>
      <c r="B109" s="149" t="s">
        <v>48</v>
      </c>
      <c r="C109" s="149"/>
      <c r="D109" s="147" t="s">
        <v>49</v>
      </c>
      <c r="E109" s="134" t="s">
        <v>105</v>
      </c>
      <c r="F109" s="134"/>
      <c r="G109" s="134"/>
      <c r="H109" s="134"/>
      <c r="I109" s="134"/>
      <c r="J109" s="134"/>
      <c r="K109" s="134"/>
      <c r="L109" s="134"/>
    </row>
    <row r="110" spans="1:18" ht="15" customHeight="1" x14ac:dyDescent="0.35">
      <c r="A110" s="149"/>
      <c r="B110" s="103" t="s">
        <v>50</v>
      </c>
      <c r="C110" s="103" t="s">
        <v>51</v>
      </c>
      <c r="D110" s="147"/>
      <c r="E110" s="134"/>
      <c r="F110" s="134"/>
      <c r="G110" s="134"/>
      <c r="H110" s="134"/>
      <c r="I110" s="134"/>
      <c r="J110" s="134"/>
      <c r="K110" s="134"/>
      <c r="L110" s="134"/>
    </row>
    <row r="111" spans="1:18" ht="15" customHeight="1" x14ac:dyDescent="0.35">
      <c r="A111" s="81" t="s">
        <v>12</v>
      </c>
      <c r="B111" s="99">
        <v>0.2</v>
      </c>
      <c r="C111" s="99">
        <v>75</v>
      </c>
      <c r="D111" s="99">
        <v>0.71</v>
      </c>
      <c r="E111" s="134"/>
      <c r="F111" s="134"/>
      <c r="G111" s="134"/>
      <c r="H111" s="134"/>
      <c r="I111" s="134"/>
      <c r="J111" s="134"/>
      <c r="K111" s="134"/>
      <c r="L111" s="134"/>
    </row>
    <row r="112" spans="1:18" ht="15" customHeight="1" x14ac:dyDescent="0.35">
      <c r="A112" s="81" t="s">
        <v>13</v>
      </c>
      <c r="B112" s="99">
        <v>0.23499999999999999</v>
      </c>
      <c r="C112" s="99">
        <v>93</v>
      </c>
      <c r="D112" s="99">
        <v>0.68</v>
      </c>
      <c r="E112" s="134"/>
      <c r="F112" s="134"/>
      <c r="G112" s="134"/>
      <c r="H112" s="134"/>
      <c r="I112" s="134"/>
      <c r="J112" s="134"/>
      <c r="K112" s="134"/>
      <c r="L112" s="134"/>
    </row>
    <row r="113" spans="1:18" ht="15" customHeight="1" x14ac:dyDescent="0.35">
      <c r="A113" s="81" t="s">
        <v>14</v>
      </c>
      <c r="B113" s="99">
        <v>0.25</v>
      </c>
      <c r="C113" s="99">
        <v>80</v>
      </c>
      <c r="D113" s="99">
        <v>0.3</v>
      </c>
      <c r="E113" s="134"/>
      <c r="F113" s="134"/>
      <c r="G113" s="134"/>
      <c r="H113" s="134"/>
      <c r="I113" s="134"/>
      <c r="J113" s="134"/>
      <c r="K113" s="134"/>
      <c r="L113" s="134"/>
    </row>
    <row r="114" spans="1:18" ht="15" customHeight="1" x14ac:dyDescent="0.35">
      <c r="A114" s="81" t="s">
        <v>15</v>
      </c>
      <c r="B114" s="99">
        <v>0.28999999999999998</v>
      </c>
      <c r="C114" s="99">
        <v>76</v>
      </c>
      <c r="D114" s="99">
        <v>0.5</v>
      </c>
      <c r="E114" s="134"/>
      <c r="F114" s="134"/>
      <c r="G114" s="134"/>
      <c r="H114" s="134"/>
      <c r="I114" s="134"/>
      <c r="J114" s="134"/>
      <c r="K114" s="134"/>
      <c r="L114" s="134"/>
    </row>
    <row r="115" spans="1:18" ht="15" customHeight="1" x14ac:dyDescent="0.35">
      <c r="A115" s="81" t="s">
        <v>16</v>
      </c>
      <c r="B115" s="99">
        <v>0.28999999999999998</v>
      </c>
      <c r="C115" s="99">
        <v>76</v>
      </c>
      <c r="D115" s="99">
        <v>0.5</v>
      </c>
      <c r="E115" s="134"/>
      <c r="F115" s="134"/>
      <c r="G115" s="134"/>
      <c r="H115" s="134"/>
      <c r="I115" s="134"/>
      <c r="J115" s="134"/>
      <c r="K115" s="134"/>
      <c r="L115" s="134"/>
    </row>
    <row r="116" spans="1:18" ht="15" customHeight="1" x14ac:dyDescent="0.35">
      <c r="A116" s="81" t="s">
        <v>17</v>
      </c>
      <c r="B116" s="99">
        <v>0.19</v>
      </c>
      <c r="C116" s="99">
        <v>21</v>
      </c>
      <c r="D116" s="99">
        <v>0.08</v>
      </c>
      <c r="E116" s="134"/>
      <c r="F116" s="134"/>
      <c r="G116" s="134"/>
      <c r="H116" s="134"/>
      <c r="I116" s="134"/>
      <c r="J116" s="134"/>
      <c r="K116" s="134"/>
      <c r="L116" s="134"/>
    </row>
    <row r="117" spans="1:18" ht="15" customHeight="1" x14ac:dyDescent="0.35">
      <c r="A117" s="81" t="s">
        <v>119</v>
      </c>
      <c r="B117" s="99">
        <v>0.32500000000000001</v>
      </c>
      <c r="C117" s="99">
        <v>73</v>
      </c>
      <c r="D117" s="99">
        <v>0.27</v>
      </c>
      <c r="E117" s="134"/>
      <c r="F117" s="134"/>
      <c r="G117" s="134"/>
      <c r="H117" s="134"/>
      <c r="I117" s="134"/>
      <c r="J117" s="134"/>
      <c r="K117" s="134"/>
      <c r="L117" s="134"/>
    </row>
    <row r="118" spans="1:18" ht="15" customHeight="1" x14ac:dyDescent="0.35">
      <c r="A118" s="81" t="s">
        <v>63</v>
      </c>
      <c r="B118" s="99">
        <v>0.19</v>
      </c>
      <c r="C118" s="99">
        <v>21</v>
      </c>
      <c r="D118" s="99">
        <v>0.08</v>
      </c>
      <c r="E118" s="134"/>
      <c r="F118" s="134"/>
      <c r="G118" s="134"/>
      <c r="H118" s="134"/>
      <c r="I118" s="134"/>
      <c r="J118" s="134"/>
      <c r="K118" s="134"/>
      <c r="L118" s="134"/>
    </row>
    <row r="119" spans="1:18" ht="15" customHeight="1" x14ac:dyDescent="0.35">
      <c r="A119" s="81" t="s">
        <v>61</v>
      </c>
      <c r="B119" s="99">
        <v>0.5</v>
      </c>
      <c r="C119" s="99">
        <v>100</v>
      </c>
      <c r="D119" s="99">
        <v>0.11</v>
      </c>
      <c r="E119" s="134"/>
      <c r="F119" s="134"/>
      <c r="G119" s="134"/>
      <c r="H119" s="134"/>
      <c r="I119" s="134"/>
      <c r="J119" s="134"/>
      <c r="K119" s="134"/>
      <c r="L119" s="134"/>
    </row>
    <row r="120" spans="1:18" ht="15" customHeight="1" x14ac:dyDescent="0.35">
      <c r="A120" s="81" t="s">
        <v>18</v>
      </c>
      <c r="B120" s="99">
        <v>0.28000000000000003</v>
      </c>
      <c r="C120" s="99">
        <v>87</v>
      </c>
      <c r="D120" s="99">
        <v>0.8</v>
      </c>
      <c r="E120" s="134"/>
      <c r="F120" s="134"/>
      <c r="G120" s="134"/>
      <c r="H120" s="134"/>
      <c r="I120" s="134"/>
      <c r="J120" s="134"/>
      <c r="K120" s="134"/>
      <c r="L120" s="134"/>
    </row>
    <row r="121" spans="1:18" s="1" customFormat="1" x14ac:dyDescent="0.35">
      <c r="A121" s="146" t="s">
        <v>52</v>
      </c>
      <c r="B121" s="146"/>
      <c r="C121" s="146"/>
      <c r="D121" s="146"/>
      <c r="E121" s="146"/>
      <c r="F121" s="146"/>
      <c r="G121" s="146"/>
      <c r="H121" s="146"/>
      <c r="I121" s="146"/>
      <c r="J121" s="146"/>
      <c r="K121" s="146"/>
      <c r="L121" s="143"/>
      <c r="M121" s="26" t="str">
        <f t="shared" ref="M121:M132" si="22">IF(L121&gt;D8,"WARNING:Total acres treated exceed total acres for this land use"," ")</f>
        <v xml:space="preserve"> </v>
      </c>
      <c r="N121" s="2"/>
      <c r="O121" s="2"/>
      <c r="P121" s="2"/>
      <c r="Q121" s="2"/>
      <c r="R121" s="2"/>
    </row>
    <row r="122" spans="1:18" s="1" customFormat="1" ht="72.5"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2"/>
        <v xml:space="preserve"> </v>
      </c>
      <c r="N122" s="2"/>
      <c r="O122" s="2"/>
      <c r="P122" s="2"/>
      <c r="Q122" s="2"/>
      <c r="R122" s="2"/>
    </row>
    <row r="123" spans="1:18" s="1" customFormat="1" ht="29" x14ac:dyDescent="0.35">
      <c r="A123" s="27" t="s">
        <v>34</v>
      </c>
      <c r="B123" s="24">
        <v>0.9</v>
      </c>
      <c r="C123" s="24">
        <v>0.9</v>
      </c>
      <c r="D123" s="24">
        <v>0.9</v>
      </c>
      <c r="E123" s="24">
        <v>0.9</v>
      </c>
      <c r="F123" s="24">
        <v>0.9</v>
      </c>
      <c r="G123" s="24">
        <v>0.9</v>
      </c>
      <c r="H123" s="24">
        <v>0.9</v>
      </c>
      <c r="I123" s="24">
        <v>1</v>
      </c>
      <c r="J123" s="24">
        <v>1</v>
      </c>
      <c r="K123" s="13">
        <v>0.9</v>
      </c>
      <c r="L123" s="144"/>
      <c r="M123" s="26" t="str">
        <f t="shared" si="22"/>
        <v xml:space="preserve"> </v>
      </c>
      <c r="N123" s="2"/>
      <c r="O123" s="2"/>
      <c r="P123" s="2"/>
      <c r="Q123" s="2"/>
      <c r="R123" s="2"/>
    </row>
    <row r="124" spans="1:18" s="1" customFormat="1" ht="29" x14ac:dyDescent="0.35">
      <c r="A124" s="27" t="s">
        <v>35</v>
      </c>
      <c r="B124" s="24">
        <v>0.2</v>
      </c>
      <c r="C124" s="24">
        <v>0.9</v>
      </c>
      <c r="D124" s="24">
        <v>0</v>
      </c>
      <c r="E124" s="24">
        <v>0</v>
      </c>
      <c r="F124" s="24">
        <v>0.2</v>
      </c>
      <c r="G124" s="24">
        <v>0</v>
      </c>
      <c r="H124" s="24">
        <v>0</v>
      </c>
      <c r="I124" s="24">
        <v>0</v>
      </c>
      <c r="J124" s="24">
        <v>0</v>
      </c>
      <c r="K124" s="13">
        <v>0</v>
      </c>
      <c r="L124" s="145"/>
      <c r="M124" s="26" t="str">
        <f t="shared" si="22"/>
        <v xml:space="preserve"> </v>
      </c>
      <c r="N124" s="2"/>
      <c r="O124" s="2"/>
      <c r="P124" s="2"/>
      <c r="Q124" s="2"/>
      <c r="R124" s="2"/>
    </row>
    <row r="125" spans="1:18" s="1" customFormat="1" x14ac:dyDescent="0.35">
      <c r="A125" s="77" t="s">
        <v>53</v>
      </c>
      <c r="B125" s="78"/>
      <c r="C125" s="78"/>
      <c r="D125" s="78"/>
      <c r="E125" s="78"/>
      <c r="F125" s="79"/>
      <c r="G125" s="79"/>
      <c r="H125" s="79"/>
      <c r="I125" s="79"/>
      <c r="J125" s="79"/>
      <c r="K125" s="79"/>
      <c r="L125" s="142"/>
      <c r="M125" s="26" t="str">
        <f t="shared" si="22"/>
        <v xml:space="preserve"> </v>
      </c>
      <c r="N125" s="2"/>
      <c r="O125" s="2"/>
      <c r="P125" s="2"/>
      <c r="Q125" s="2"/>
      <c r="R125" s="2"/>
    </row>
    <row r="126" spans="1:18" s="1" customFormat="1" x14ac:dyDescent="0.35">
      <c r="A126" s="80" t="s">
        <v>54</v>
      </c>
      <c r="B126" s="78"/>
      <c r="C126" s="78"/>
      <c r="D126" s="78"/>
      <c r="E126" s="78"/>
      <c r="F126" s="79"/>
      <c r="G126" s="79"/>
      <c r="H126" s="79"/>
      <c r="I126" s="79"/>
      <c r="J126" s="79"/>
      <c r="K126" s="79"/>
      <c r="L126" s="142"/>
      <c r="M126" s="26" t="str">
        <f t="shared" si="22"/>
        <v xml:space="preserve"> </v>
      </c>
      <c r="N126" s="2"/>
      <c r="O126" s="2"/>
      <c r="P126" s="2"/>
      <c r="Q126" s="2"/>
      <c r="R126" s="2"/>
    </row>
    <row r="127" spans="1:18" s="1" customFormat="1" x14ac:dyDescent="0.35">
      <c r="A127" s="80" t="s">
        <v>55</v>
      </c>
      <c r="B127" s="78"/>
      <c r="C127" s="78"/>
      <c r="D127" s="78"/>
      <c r="E127" s="78"/>
      <c r="F127" s="79"/>
      <c r="G127" s="79"/>
      <c r="H127" s="79"/>
      <c r="I127" s="79"/>
      <c r="J127" s="79"/>
      <c r="K127" s="79"/>
      <c r="L127" s="142"/>
      <c r="M127" s="26" t="str">
        <f t="shared" si="22"/>
        <v xml:space="preserve"> </v>
      </c>
      <c r="N127" s="2"/>
      <c r="O127" s="2"/>
      <c r="P127" s="2"/>
      <c r="Q127" s="2"/>
      <c r="R127" s="2"/>
    </row>
    <row r="128" spans="1:18" s="1" customFormat="1" x14ac:dyDescent="0.35">
      <c r="A128" s="80" t="s">
        <v>56</v>
      </c>
      <c r="B128" s="78"/>
      <c r="C128" s="78"/>
      <c r="D128" s="78"/>
      <c r="E128" s="78"/>
      <c r="F128" s="79"/>
      <c r="G128" s="79"/>
      <c r="H128" s="79"/>
      <c r="I128" s="79"/>
      <c r="J128" s="79"/>
      <c r="K128" s="79"/>
      <c r="L128" s="142"/>
      <c r="M128" s="26" t="str">
        <f t="shared" si="22"/>
        <v xml:space="preserve"> </v>
      </c>
      <c r="N128" s="2"/>
      <c r="O128" s="2"/>
      <c r="P128" s="2"/>
      <c r="Q128" s="2"/>
      <c r="R128" s="2"/>
    </row>
    <row r="129" spans="1:18" s="1" customFormat="1" x14ac:dyDescent="0.35">
      <c r="A129" s="77"/>
      <c r="B129" s="78"/>
      <c r="C129" s="78"/>
      <c r="D129" s="78"/>
      <c r="E129" s="78"/>
      <c r="F129" s="79"/>
      <c r="G129" s="79"/>
      <c r="H129" s="79"/>
      <c r="I129" s="79"/>
      <c r="J129" s="79"/>
      <c r="K129" s="79"/>
      <c r="L129" s="142"/>
      <c r="M129" s="26" t="str">
        <f t="shared" si="22"/>
        <v xml:space="preserve"> </v>
      </c>
      <c r="N129" s="2"/>
      <c r="O129" s="2"/>
      <c r="P129" s="2"/>
      <c r="Q129" s="2"/>
      <c r="R129" s="2"/>
    </row>
    <row r="130" spans="1:18" s="1" customFormat="1" x14ac:dyDescent="0.35">
      <c r="A130" s="77" t="s">
        <v>57</v>
      </c>
      <c r="B130" s="78"/>
      <c r="C130" s="78"/>
      <c r="D130" s="78"/>
      <c r="E130" s="78"/>
      <c r="F130" s="79"/>
      <c r="G130" s="79"/>
      <c r="H130" s="79"/>
      <c r="I130" s="79"/>
      <c r="J130" s="79"/>
      <c r="K130" s="79"/>
      <c r="L130" s="142"/>
      <c r="M130" s="26" t="str">
        <f t="shared" si="22"/>
        <v xml:space="preserve"> </v>
      </c>
      <c r="N130" s="2"/>
      <c r="O130" s="2"/>
      <c r="P130" s="2"/>
      <c r="Q130" s="2"/>
      <c r="R130" s="2"/>
    </row>
    <row r="131" spans="1:18" s="1" customFormat="1" x14ac:dyDescent="0.35">
      <c r="A131" s="80"/>
      <c r="B131" s="78"/>
      <c r="C131" s="78"/>
      <c r="D131" s="78"/>
      <c r="E131" s="78"/>
      <c r="F131" s="79"/>
      <c r="G131" s="79"/>
      <c r="H131" s="79"/>
      <c r="I131" s="79"/>
      <c r="J131" s="79"/>
      <c r="K131" s="79"/>
      <c r="L131" s="142"/>
      <c r="M131" s="26" t="str">
        <f t="shared" si="22"/>
        <v xml:space="preserve"> </v>
      </c>
      <c r="N131" s="2"/>
      <c r="O131" s="2"/>
      <c r="P131" s="2"/>
      <c r="Q131" s="2"/>
      <c r="R131" s="2"/>
    </row>
    <row r="132" spans="1:18" s="1" customFormat="1" x14ac:dyDescent="0.35">
      <c r="A132" s="77"/>
      <c r="B132" s="78"/>
      <c r="C132" s="78"/>
      <c r="D132" s="78"/>
      <c r="E132" s="78"/>
      <c r="F132" s="79"/>
      <c r="G132" s="79"/>
      <c r="H132" s="79"/>
      <c r="I132" s="79"/>
      <c r="J132" s="79"/>
      <c r="K132" s="79"/>
      <c r="L132" s="142"/>
      <c r="M132" s="26" t="str">
        <f t="shared" si="22"/>
        <v xml:space="preserve"> </v>
      </c>
      <c r="N132" s="2"/>
      <c r="O132" s="2"/>
      <c r="P132" s="2"/>
      <c r="Q132" s="2"/>
      <c r="R132" s="2"/>
    </row>
    <row r="133" spans="1:18" s="1" customFormat="1" x14ac:dyDescent="0.35">
      <c r="A133" s="36"/>
      <c r="B133" s="37"/>
      <c r="C133" s="37"/>
      <c r="D133" s="37"/>
      <c r="E133" s="37"/>
      <c r="F133" s="37"/>
      <c r="G133" s="37"/>
      <c r="H133" s="37"/>
      <c r="I133" s="37"/>
      <c r="J133" s="37"/>
      <c r="K133" s="37"/>
      <c r="L133" s="75"/>
      <c r="M133" s="2"/>
      <c r="N133" s="2"/>
      <c r="O133" s="2"/>
      <c r="P133" s="2"/>
      <c r="Q133" s="2"/>
      <c r="R133" s="2"/>
    </row>
  </sheetData>
  <sheetProtection password="EC78" sheet="1" objects="1" scenarios="1"/>
  <mergeCells count="33">
    <mergeCell ref="B4:L4"/>
    <mergeCell ref="A1:L1"/>
    <mergeCell ref="A2:E2"/>
    <mergeCell ref="F2:L2"/>
    <mergeCell ref="A3:E3"/>
    <mergeCell ref="F3:L3"/>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3">
    <dataValidation type="decimal" operator="lessThanOrEqual" allowBlank="1" showInputMessage="1" showErrorMessage="1" error="Area treated by BMP cannot exceed the area for this land use" sqref="C85" xr:uid="{00000000-0002-0000-0700-000000000000}">
      <formula1>$D$18</formula1>
    </dataValidation>
    <dataValidation type="decimal" operator="lessThanOrEqual" allowBlank="1" showInputMessage="1" showErrorMessage="1" error="Area treated by BMP cannot exceed the area for this land use" sqref="C84" xr:uid="{00000000-0002-0000-0700-000001000000}">
      <formula1>$D$17</formula1>
    </dataValidation>
    <dataValidation type="decimal" operator="lessThanOrEqual" allowBlank="1" showInputMessage="1" showErrorMessage="1" error="Area treated by BMP cannot exceed the area for this land use" sqref="C83" xr:uid="{00000000-0002-0000-0700-000002000000}">
      <formula1>$D$16</formula1>
    </dataValidation>
    <dataValidation type="decimal" operator="lessThanOrEqual" allowBlank="1" showInputMessage="1" showErrorMessage="1" error="Area treated by BMP cannot exceed the area for this land use" sqref="C82" xr:uid="{00000000-0002-0000-0700-000003000000}">
      <formula1>$D$15</formula1>
    </dataValidation>
    <dataValidation type="decimal" operator="lessThanOrEqual" allowBlank="1" showInputMessage="1" showErrorMessage="1" error="Area treated by BMP cannot exceed the area for this land use" sqref="C81" xr:uid="{00000000-0002-0000-0700-000004000000}">
      <formula1>$D$14</formula1>
    </dataValidation>
    <dataValidation type="decimal" operator="lessThanOrEqual" allowBlank="1" showInputMessage="1" showErrorMessage="1" error="Area treated by BMP cannot exceed the area for this land use" sqref="C80" xr:uid="{00000000-0002-0000-0700-000005000000}">
      <formula1>$D$13</formula1>
    </dataValidation>
    <dataValidation type="decimal" operator="lessThanOrEqual" allowBlank="1" showInputMessage="1" showErrorMessage="1" error="Area treated by BMP cannot exceed the area for this land use" sqref="C79" xr:uid="{00000000-0002-0000-0700-000006000000}">
      <formula1>$D$12</formula1>
    </dataValidation>
    <dataValidation type="decimal" operator="lessThanOrEqual" allowBlank="1" showInputMessage="1" showErrorMessage="1" error="Area treated by BMP cannot exceed the area for this land use" sqref="C78" xr:uid="{00000000-0002-0000-0700-000007000000}">
      <formula1>$D$11</formula1>
    </dataValidation>
    <dataValidation type="decimal" operator="lessThanOrEqual" allowBlank="1" showInputMessage="1" showErrorMessage="1" error="Area treated by BMP cannot exceed the area for this land use" sqref="C77" xr:uid="{00000000-0002-0000-0700-000008000000}">
      <formula1>$D$10</formula1>
    </dataValidation>
    <dataValidation type="decimal" operator="lessThanOrEqual" allowBlank="1" showInputMessage="1" showErrorMessage="1" error="Area treated by BMP cannot exceed the area for this land use" sqref="C76" xr:uid="{00000000-0002-0000-0700-000009000000}">
      <formula1>$D$9</formula1>
    </dataValidation>
    <dataValidation type="decimal" operator="lessThanOrEqual" allowBlank="1" showInputMessage="1" showErrorMessage="1" error="Area treated by BMP cannot exceed the area for this land use" sqref="C75" xr:uid="{00000000-0002-0000-0700-00000A000000}">
      <formula1>$D$8</formula1>
    </dataValidation>
    <dataValidation type="decimal" operator="lessThanOrEqual" allowBlank="1" showInputMessage="1" showErrorMessage="1" error="Area treated by BMP cannot exceed the area for this land use" sqref="D75:K85 B75:B85 B86:K90" xr:uid="{00000000-0002-0000-0700-00000B000000}">
      <formula1>$D8</formula1>
    </dataValidation>
    <dataValidation allowBlank="1" showInputMessage="1" sqref="B29:F44 B17:C17 B8:C14 F8:F14 F17" xr:uid="{00000000-0002-0000-0700-00000C000000}"/>
    <dataValidation type="decimal" operator="lessThanOrEqual" allowBlank="1" showInputMessage="1" showErrorMessage="1" error="Area treated by BMP cannot exceed the area for this land use" sqref="L125 B98:C99" xr:uid="{00000000-0002-0000-0700-00000D000000}">
      <formula1>$D6</formula1>
    </dataValidation>
    <dataValidation type="decimal" operator="lessThanOrEqual" allowBlank="1" showInputMessage="1" showErrorMessage="1" error="Area treated by BMP cannot exceed the area for this land use" sqref="A129:K132" xr:uid="{00000000-0002-0000-0700-00000E000000}">
      <formula1>$F66</formula1>
    </dataValidation>
    <dataValidation type="decimal" operator="lessThanOrEqual" allowBlank="1" showInputMessage="1" showErrorMessage="1" error="Area treated by BMP cannot exceed the area for this land use" sqref="B50:K65" xr:uid="{00000000-0002-0000-0700-00000F000000}">
      <formula1>$D8</formula1>
    </dataValidation>
    <dataValidation type="decimal" operator="lessThanOrEqual" allowBlank="1" showInputMessage="1" showErrorMessage="1" error="Area treated by BMP cannot exceed the area for this land use" sqref="L121 B124:C124 K121:K128 A121:J121 A125:J128 A122:A124 B122:J122" xr:uid="{00000000-0002-0000-0700-000010000000}">
      <formula1>$F54</formula1>
    </dataValidation>
    <dataValidation type="decimal" operator="greaterThan" allowBlank="1" showInputMessage="1" showErrorMessage="1" error="Must be &gt; 0. If this land use does not exist, enter a very small value (e.g. 0.000001 or less)" sqref="D8:D23" xr:uid="{00000000-0002-0000-0700-000011000000}">
      <formula1>0</formula1>
    </dataValidation>
    <dataValidation errorStyle="warning" allowBlank="1" showInputMessage="1" showErrorMessage="1" error="EMC has been changed" sqref="I8:K17 L29:L44" xr:uid="{00000000-0002-0000-0700-000012000000}"/>
    <dataValidation type="decimal" operator="lessThanOrEqual" allowBlank="1" showInputMessage="1" showErrorMessage="1" error="Must be less than or equal to 1" prompt="Must be less than or equal to 1" sqref="C66:E66 K66 D68:K68 D93:K93 C91" xr:uid="{00000000-0002-0000-0700-000013000000}">
      <formula1>1</formula1>
    </dataValidation>
    <dataValidation type="decimal" operator="lessThanOrEqual" allowBlank="1" showInputMessage="1" showErrorMessage="1" error="Must be 1 or less" prompt="Must be 1 or less" sqref="I67:J67 I92:J92" xr:uid="{00000000-0002-0000-0700-000014000000}">
      <formula1>1</formula1>
    </dataValidation>
    <dataValidation type="decimal" operator="lessThanOrEqual" allowBlank="1" showInputMessage="1" showErrorMessage="1" error="Value must be less than 1" prompt="Value must be less than 1" sqref="B68 B93" xr:uid="{00000000-0002-0000-0700-000015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700-000016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00000000-0004-0000-0700-000001000000}"/>
    <hyperlink ref="A5:L5" r:id="rId3" location="Section_1:_Calculation_of_unadjusted_total_loads" display="SECTION 1: UNADJUSTED TOTAL LOAD " xr:uid="{00000000-0004-0000-0700-000002000000}"/>
    <hyperlink ref="E27" r:id="rId4" display="Annual Rainfall" xr:uid="{00000000-0004-0000-0700-000003000000}"/>
    <hyperlink ref="A26:L26" r:id="rId5" location="Section_2:_Calculation_of_adjusted_total_loads" display="SECTION 2: ADJUSTED TOTAL LOAD" xr:uid="{00000000-0004-0000-0700-000004000000}"/>
    <hyperlink ref="A47:L47" r:id="rId6" location="Section_3:_Calculations_for_phosphorus_load_reductions_associated_with_BMP_implementation" display="SECTION 3: PHOSPHORUS LOAD REDUCTIONS ASSOCIATED WITH BMP IMPLEMENTATION" xr:uid="{00000000-0004-0000-0700-000005000000}"/>
    <hyperlink ref="A72:L72" r:id="rId7" location="Section_4:_Calculations_for_TSS_load_reductions_associated_with_BMP_implementation" display="TSS LOAD REDUCTIONS ASSOCIATED WITH BMP IMPLEMENTATION" xr:uid="{00000000-0004-0000-0700-000006000000}"/>
    <hyperlink ref="A97:L97" r:id="rId8" location="Section_5:_Default_values_for_BMP_and_land_use_inputs" display="SECTION 5: BMP AND LAND USE INPUT VALUES" xr:uid="{00000000-0004-0000-0700-000007000000}"/>
    <hyperlink ref="A127" r:id="rId9" xr:uid="{00000000-0004-0000-0700-000008000000}"/>
    <hyperlink ref="A128" r:id="rId10" xr:uid="{00000000-0004-0000-0700-000009000000}"/>
    <hyperlink ref="A126" r:id="rId11" xr:uid="{00000000-0004-0000-0700-00000A000000}"/>
    <hyperlink ref="B122" r:id="rId12" xr:uid="{00000000-0004-0000-0700-00000B000000}"/>
    <hyperlink ref="F122" r:id="rId13" xr:uid="{00000000-0004-0000-0700-00000C000000}"/>
    <hyperlink ref="E122" r:id="rId14" xr:uid="{00000000-0004-0000-0700-00000D000000}"/>
    <hyperlink ref="G122" r:id="rId15" xr:uid="{00000000-0004-0000-0700-00000E000000}"/>
    <hyperlink ref="H122" r:id="rId16" xr:uid="{00000000-0004-0000-0700-00000F000000}"/>
    <hyperlink ref="I122" r:id="rId17" xr:uid="{00000000-0004-0000-0700-000010000000}"/>
    <hyperlink ref="J122" r:id="rId18" xr:uid="{00000000-0004-0000-0700-000011000000}"/>
    <hyperlink ref="A100" r:id="rId19" xr:uid="{00000000-0004-0000-0700-000012000000}"/>
    <hyperlink ref="A104" r:id="rId20" xr:uid="{00000000-0004-0000-0700-000013000000}"/>
    <hyperlink ref="A103" r:id="rId21" xr:uid="{00000000-0004-0000-0700-000014000000}"/>
    <hyperlink ref="A105" r:id="rId22" xr:uid="{00000000-0004-0000-0700-000015000000}"/>
    <hyperlink ref="A106" r:id="rId23" xr:uid="{00000000-0004-0000-0700-000016000000}"/>
    <hyperlink ref="A107" r:id="rId24" xr:uid="{00000000-0004-0000-0700-000017000000}"/>
    <hyperlink ref="A108" r:id="rId25" xr:uid="{00000000-0004-0000-0700-000018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topLeftCell="A45" zoomScale="70" zoomScaleNormal="70" workbookViewId="0">
      <selection activeCell="A2" sqref="A2:E2"/>
    </sheetView>
  </sheetViews>
  <sheetFormatPr defaultColWidth="8.81640625" defaultRowHeight="14.5" x14ac:dyDescent="0.35"/>
  <cols>
    <col min="1" max="1" width="30.81640625" customWidth="1"/>
    <col min="2" max="2" width="12.81640625" customWidth="1"/>
    <col min="3" max="3" width="16.81640625" customWidth="1"/>
    <col min="5" max="5" width="13.7265625" customWidth="1"/>
    <col min="6" max="6" width="14" customWidth="1"/>
    <col min="7" max="7" width="15.26953125" customWidth="1"/>
    <col min="9" max="10" width="12.453125" customWidth="1"/>
    <col min="11" max="11" width="13.26953125" customWidth="1"/>
    <col min="12" max="12" width="29.1796875" customWidth="1"/>
  </cols>
  <sheetData>
    <row r="1" spans="1:12" ht="26" x14ac:dyDescent="0.35">
      <c r="A1" s="150" t="s">
        <v>0</v>
      </c>
      <c r="B1" s="150"/>
      <c r="C1" s="150"/>
      <c r="D1" s="150"/>
      <c r="E1" s="150"/>
      <c r="F1" s="150"/>
      <c r="G1" s="150"/>
      <c r="H1" s="150"/>
      <c r="I1" s="150"/>
      <c r="J1" s="150"/>
      <c r="K1" s="150"/>
      <c r="L1" s="150"/>
    </row>
    <row r="2" spans="1:12" ht="26.25" customHeight="1" x14ac:dyDescent="0.35">
      <c r="A2" s="156" t="s">
        <v>58</v>
      </c>
      <c r="B2" s="156"/>
      <c r="C2" s="156"/>
      <c r="D2" s="156"/>
      <c r="E2" s="156"/>
      <c r="F2" s="157"/>
      <c r="G2" s="157"/>
      <c r="H2" s="157"/>
      <c r="I2" s="157"/>
      <c r="J2" s="157"/>
      <c r="K2" s="157"/>
      <c r="L2" s="157"/>
    </row>
    <row r="3" spans="1:12" ht="26.25" customHeight="1" x14ac:dyDescent="0.35">
      <c r="A3" s="158" t="s">
        <v>64</v>
      </c>
      <c r="B3" s="158"/>
      <c r="C3" s="158"/>
      <c r="D3" s="158"/>
      <c r="E3" s="158"/>
      <c r="F3" s="155">
        <v>8</v>
      </c>
      <c r="G3" s="155"/>
      <c r="H3" s="155"/>
      <c r="I3" s="155"/>
      <c r="J3" s="155"/>
      <c r="K3" s="155"/>
      <c r="L3" s="155"/>
    </row>
    <row r="4" spans="1:12" ht="26" x14ac:dyDescent="0.35">
      <c r="A4" s="72" t="s">
        <v>78</v>
      </c>
      <c r="B4" s="155"/>
      <c r="C4" s="155"/>
      <c r="D4" s="155"/>
      <c r="E4" s="155"/>
      <c r="F4" s="155"/>
      <c r="G4" s="155"/>
      <c r="H4" s="155"/>
      <c r="I4" s="155"/>
      <c r="J4" s="155"/>
      <c r="K4" s="155"/>
      <c r="L4" s="155"/>
    </row>
    <row r="5" spans="1:12" ht="26" x14ac:dyDescent="0.35">
      <c r="A5" s="139" t="s">
        <v>89</v>
      </c>
      <c r="B5" s="151"/>
      <c r="C5" s="151"/>
      <c r="D5" s="151"/>
      <c r="E5" s="151"/>
      <c r="F5" s="151"/>
      <c r="G5" s="151"/>
      <c r="H5" s="151"/>
      <c r="I5" s="151"/>
      <c r="J5" s="151"/>
      <c r="K5" s="151"/>
      <c r="L5" s="152"/>
    </row>
    <row r="6" spans="1:12" ht="30" customHeight="1" x14ac:dyDescent="0.35">
      <c r="A6" s="137" t="s">
        <v>1</v>
      </c>
      <c r="B6" s="3" t="s">
        <v>2</v>
      </c>
      <c r="C6" s="3" t="s">
        <v>3</v>
      </c>
      <c r="D6" s="3" t="s">
        <v>4</v>
      </c>
      <c r="E6" s="71" t="s">
        <v>88</v>
      </c>
      <c r="F6" s="3" t="s">
        <v>5</v>
      </c>
      <c r="G6" s="3" t="s">
        <v>6</v>
      </c>
      <c r="H6" s="3" t="s">
        <v>7</v>
      </c>
      <c r="I6" s="137" t="s">
        <v>99</v>
      </c>
      <c r="J6" s="137" t="s">
        <v>100</v>
      </c>
      <c r="K6" s="137" t="s">
        <v>101</v>
      </c>
      <c r="L6" s="137" t="s">
        <v>94</v>
      </c>
    </row>
    <row r="7" spans="1:12" x14ac:dyDescent="0.35">
      <c r="A7" s="138"/>
      <c r="B7" s="3" t="s">
        <v>8</v>
      </c>
      <c r="C7" s="3" t="s">
        <v>8</v>
      </c>
      <c r="D7" s="3" t="s">
        <v>9</v>
      </c>
      <c r="E7" s="3" t="s">
        <v>10</v>
      </c>
      <c r="F7" s="3"/>
      <c r="G7" s="3" t="s">
        <v>11</v>
      </c>
      <c r="H7" s="3" t="s">
        <v>11</v>
      </c>
      <c r="I7" s="138"/>
      <c r="J7" s="138"/>
      <c r="K7" s="138"/>
      <c r="L7" s="138"/>
    </row>
    <row r="8" spans="1:12" x14ac:dyDescent="0.35">
      <c r="A8" s="106" t="s">
        <v>12</v>
      </c>
      <c r="B8" s="96">
        <v>0.2</v>
      </c>
      <c r="C8" s="97">
        <v>75</v>
      </c>
      <c r="D8" s="8">
        <v>1.0000000000000001E-9</v>
      </c>
      <c r="E8" s="9">
        <v>30.65</v>
      </c>
      <c r="F8" s="98">
        <v>0.71</v>
      </c>
      <c r="G8" s="18">
        <f t="shared" ref="G8:G23" si="0">0.227*F8*E8*D8*B8</f>
        <v>9.879721000000001E-10</v>
      </c>
      <c r="H8" s="19">
        <f t="shared" ref="H8:H23" si="1">0.227*C8*D8*E8*F8</f>
        <v>3.7048953749999999E-7</v>
      </c>
      <c r="I8" s="95" t="str">
        <f>IF(B8 &lt;&gt;B111,"EMC changed"," ")</f>
        <v xml:space="preserve"> </v>
      </c>
      <c r="J8" s="95" t="str">
        <f t="shared" ref="J8:J17" si="2">IF(C8 &lt;&gt;C111,"EMC changed"," ")</f>
        <v xml:space="preserve"> </v>
      </c>
      <c r="K8" s="95" t="str">
        <f>IF(F8 &lt;&gt;D111,"Rc changed"," ")</f>
        <v xml:space="preserve"> </v>
      </c>
      <c r="L8" s="94"/>
    </row>
    <row r="9" spans="1:12" x14ac:dyDescent="0.35">
      <c r="A9" s="106" t="s">
        <v>13</v>
      </c>
      <c r="B9" s="96">
        <v>0.23499999999999999</v>
      </c>
      <c r="C9" s="97">
        <v>93</v>
      </c>
      <c r="D9" s="8">
        <v>1.0000000000000001E-9</v>
      </c>
      <c r="E9" s="9">
        <v>30.65</v>
      </c>
      <c r="F9" s="98">
        <v>0.68</v>
      </c>
      <c r="G9" s="18">
        <f t="shared" si="0"/>
        <v>1.1118164900000001E-9</v>
      </c>
      <c r="H9" s="19">
        <f t="shared" si="1"/>
        <v>4.3999546200000008E-7</v>
      </c>
      <c r="I9" s="95" t="str">
        <f t="shared" ref="I9:I17" si="3">IF(B9 &lt;&gt;B112,"EMC changed"," ")</f>
        <v xml:space="preserve"> </v>
      </c>
      <c r="J9" s="95" t="str">
        <f t="shared" si="2"/>
        <v xml:space="preserve"> </v>
      </c>
      <c r="K9" s="95" t="str">
        <f t="shared" ref="K9:K17" si="4">IF(F9 &lt;&gt;D112,"Rc changed"," ")</f>
        <v xml:space="preserve"> </v>
      </c>
      <c r="L9" s="94"/>
    </row>
    <row r="10" spans="1:12" x14ac:dyDescent="0.35">
      <c r="A10" s="106" t="s">
        <v>14</v>
      </c>
      <c r="B10" s="96">
        <v>0.25</v>
      </c>
      <c r="C10" s="97">
        <v>80</v>
      </c>
      <c r="D10" s="8">
        <v>1.0000000000000001E-9</v>
      </c>
      <c r="E10" s="9">
        <v>30.65</v>
      </c>
      <c r="F10" s="98">
        <v>0.3</v>
      </c>
      <c r="G10" s="18">
        <f t="shared" si="0"/>
        <v>5.2181625000000001E-10</v>
      </c>
      <c r="H10" s="19">
        <f t="shared" si="1"/>
        <v>1.6698119999999999E-7</v>
      </c>
      <c r="I10" s="95" t="str">
        <f t="shared" si="3"/>
        <v xml:space="preserve"> </v>
      </c>
      <c r="J10" s="95" t="str">
        <f t="shared" si="2"/>
        <v xml:space="preserve"> </v>
      </c>
      <c r="K10" s="95" t="str">
        <f t="shared" si="4"/>
        <v xml:space="preserve"> </v>
      </c>
      <c r="L10" s="94"/>
    </row>
    <row r="11" spans="1:12" x14ac:dyDescent="0.35">
      <c r="A11" s="106" t="s">
        <v>15</v>
      </c>
      <c r="B11" s="96">
        <v>0.28999999999999998</v>
      </c>
      <c r="C11" s="97">
        <v>76</v>
      </c>
      <c r="D11" s="8">
        <v>1.0000000000000001E-9</v>
      </c>
      <c r="E11" s="9">
        <v>30.65</v>
      </c>
      <c r="F11" s="98">
        <v>0.5</v>
      </c>
      <c r="G11" s="18">
        <f t="shared" si="0"/>
        <v>1.0088447500000001E-9</v>
      </c>
      <c r="H11" s="19">
        <f t="shared" si="1"/>
        <v>2.6438690000000003E-7</v>
      </c>
      <c r="I11" s="95" t="str">
        <f t="shared" si="3"/>
        <v xml:space="preserve"> </v>
      </c>
      <c r="J11" s="95" t="str">
        <f t="shared" si="2"/>
        <v xml:space="preserve"> </v>
      </c>
      <c r="K11" s="95" t="str">
        <f t="shared" si="4"/>
        <v xml:space="preserve"> </v>
      </c>
      <c r="L11" s="94"/>
    </row>
    <row r="12" spans="1:12" x14ac:dyDescent="0.35">
      <c r="A12" s="106" t="s">
        <v>16</v>
      </c>
      <c r="B12" s="96">
        <v>0.28999999999999998</v>
      </c>
      <c r="C12" s="97">
        <v>76</v>
      </c>
      <c r="D12" s="8">
        <v>1.0000000000000001E-9</v>
      </c>
      <c r="E12" s="9">
        <v>30.65</v>
      </c>
      <c r="F12" s="98">
        <v>0.5</v>
      </c>
      <c r="G12" s="18">
        <f t="shared" si="0"/>
        <v>1.0088447500000001E-9</v>
      </c>
      <c r="H12" s="19">
        <f t="shared" si="1"/>
        <v>2.6438690000000003E-7</v>
      </c>
      <c r="I12" s="95" t="str">
        <f t="shared" si="3"/>
        <v xml:space="preserve"> </v>
      </c>
      <c r="J12" s="95" t="str">
        <f t="shared" si="2"/>
        <v xml:space="preserve"> </v>
      </c>
      <c r="K12" s="95" t="str">
        <f t="shared" si="4"/>
        <v xml:space="preserve"> </v>
      </c>
      <c r="L12" s="94"/>
    </row>
    <row r="13" spans="1:12" x14ac:dyDescent="0.35">
      <c r="A13" s="106" t="s">
        <v>17</v>
      </c>
      <c r="B13" s="96">
        <v>0.19</v>
      </c>
      <c r="C13" s="97">
        <v>21</v>
      </c>
      <c r="D13" s="8">
        <v>1.0000000000000001E-9</v>
      </c>
      <c r="E13" s="9">
        <v>30.65</v>
      </c>
      <c r="F13" s="98">
        <v>0.08</v>
      </c>
      <c r="G13" s="18">
        <f t="shared" si="0"/>
        <v>1.0575476000000003E-10</v>
      </c>
      <c r="H13" s="19">
        <f t="shared" si="1"/>
        <v>1.1688684000000001E-8</v>
      </c>
      <c r="I13" s="95" t="str">
        <f t="shared" si="3"/>
        <v xml:space="preserve"> </v>
      </c>
      <c r="J13" s="95" t="str">
        <f t="shared" si="2"/>
        <v xml:space="preserve"> </v>
      </c>
      <c r="K13" s="95" t="str">
        <f t="shared" si="4"/>
        <v xml:space="preserve"> </v>
      </c>
      <c r="L13" s="94"/>
    </row>
    <row r="14" spans="1:12" x14ac:dyDescent="0.35">
      <c r="A14" s="106" t="s">
        <v>119</v>
      </c>
      <c r="B14" s="96">
        <v>0.32500000000000001</v>
      </c>
      <c r="C14" s="97">
        <v>73</v>
      </c>
      <c r="D14" s="8">
        <v>1.0000000000000001E-9</v>
      </c>
      <c r="E14" s="9">
        <v>30.65</v>
      </c>
      <c r="F14" s="98">
        <v>0.27</v>
      </c>
      <c r="G14" s="18">
        <f t="shared" si="0"/>
        <v>6.1052501250000013E-10</v>
      </c>
      <c r="H14" s="19">
        <f t="shared" si="1"/>
        <v>1.3713331050000003E-7</v>
      </c>
      <c r="I14" s="95" t="str">
        <f t="shared" si="3"/>
        <v xml:space="preserve"> </v>
      </c>
      <c r="J14" s="95" t="str">
        <f t="shared" si="2"/>
        <v xml:space="preserve"> </v>
      </c>
      <c r="K14" s="95" t="str">
        <f t="shared" si="4"/>
        <v xml:space="preserve"> </v>
      </c>
      <c r="L14" s="94"/>
    </row>
    <row r="15" spans="1:12" x14ac:dyDescent="0.35">
      <c r="A15" s="106" t="s">
        <v>63</v>
      </c>
      <c r="B15" s="12">
        <v>0.19</v>
      </c>
      <c r="C15" s="13">
        <v>21</v>
      </c>
      <c r="D15" s="8">
        <v>1.0000000000000001E-9</v>
      </c>
      <c r="E15" s="9">
        <v>30.65</v>
      </c>
      <c r="F15" s="14">
        <v>0.08</v>
      </c>
      <c r="G15" s="18">
        <f t="shared" si="0"/>
        <v>1.0575476000000003E-10</v>
      </c>
      <c r="H15" s="19">
        <f t="shared" si="1"/>
        <v>1.1688684000000001E-8</v>
      </c>
      <c r="I15" s="95" t="str">
        <f t="shared" si="3"/>
        <v xml:space="preserve"> </v>
      </c>
      <c r="J15" s="95" t="str">
        <f t="shared" si="2"/>
        <v xml:space="preserve"> </v>
      </c>
      <c r="K15" s="95" t="str">
        <f t="shared" si="4"/>
        <v xml:space="preserve"> </v>
      </c>
      <c r="L15" s="94"/>
    </row>
    <row r="16" spans="1:12" x14ac:dyDescent="0.35">
      <c r="A16" s="106" t="s">
        <v>61</v>
      </c>
      <c r="B16" s="12">
        <v>0.5</v>
      </c>
      <c r="C16" s="13">
        <v>100</v>
      </c>
      <c r="D16" s="8">
        <v>1.0000000000000001E-9</v>
      </c>
      <c r="E16" s="9">
        <v>30.65</v>
      </c>
      <c r="F16" s="14">
        <v>0.11</v>
      </c>
      <c r="G16" s="18">
        <f t="shared" si="0"/>
        <v>3.8266525000000002E-10</v>
      </c>
      <c r="H16" s="19">
        <f t="shared" si="1"/>
        <v>7.6533049999999997E-8</v>
      </c>
      <c r="I16" s="95" t="str">
        <f t="shared" si="3"/>
        <v xml:space="preserve"> </v>
      </c>
      <c r="J16" s="95" t="str">
        <f t="shared" si="2"/>
        <v xml:space="preserve"> </v>
      </c>
      <c r="K16" s="95" t="str">
        <f t="shared" si="4"/>
        <v xml:space="preserve"> </v>
      </c>
      <c r="L16" s="94"/>
    </row>
    <row r="17" spans="1:18" x14ac:dyDescent="0.35">
      <c r="A17" s="106" t="s">
        <v>18</v>
      </c>
      <c r="B17" s="96">
        <v>0.28000000000000003</v>
      </c>
      <c r="C17" s="97">
        <v>87</v>
      </c>
      <c r="D17" s="8">
        <v>1.0000000000000001E-9</v>
      </c>
      <c r="E17" s="9">
        <v>30.65</v>
      </c>
      <c r="F17" s="98">
        <v>0.8</v>
      </c>
      <c r="G17" s="18">
        <f t="shared" si="0"/>
        <v>1.5584912000000002E-9</v>
      </c>
      <c r="H17" s="19">
        <f t="shared" si="1"/>
        <v>4.8424548000000008E-7</v>
      </c>
      <c r="I17" s="95" t="str">
        <f t="shared" si="3"/>
        <v xml:space="preserve"> </v>
      </c>
      <c r="J17" s="95" t="str">
        <f t="shared" si="2"/>
        <v xml:space="preserve"> </v>
      </c>
      <c r="K17" s="95" t="str">
        <f t="shared" si="4"/>
        <v xml:space="preserve"> </v>
      </c>
      <c r="L17" s="94"/>
    </row>
    <row r="18" spans="1:18" x14ac:dyDescent="0.35">
      <c r="A18" s="106" t="s">
        <v>60</v>
      </c>
      <c r="B18" s="12">
        <v>0</v>
      </c>
      <c r="C18" s="13">
        <v>0</v>
      </c>
      <c r="D18" s="8">
        <v>1.0000000000000001E-9</v>
      </c>
      <c r="E18" s="9">
        <v>30.65</v>
      </c>
      <c r="F18" s="14">
        <v>0</v>
      </c>
      <c r="G18" s="18">
        <f t="shared" si="0"/>
        <v>0</v>
      </c>
      <c r="H18" s="19">
        <f t="shared" si="1"/>
        <v>0</v>
      </c>
      <c r="I18" s="94"/>
      <c r="J18" s="94"/>
      <c r="K18" s="94"/>
      <c r="L18" s="94"/>
    </row>
    <row r="19" spans="1:18" x14ac:dyDescent="0.35">
      <c r="A19" s="11" t="s">
        <v>19</v>
      </c>
      <c r="B19" s="12"/>
      <c r="C19" s="123"/>
      <c r="D19" s="8">
        <v>1.0000000000000001E-9</v>
      </c>
      <c r="E19" s="9">
        <v>30.65</v>
      </c>
      <c r="F19" s="14"/>
      <c r="G19" s="18">
        <f t="shared" si="0"/>
        <v>0</v>
      </c>
      <c r="H19" s="19">
        <f t="shared" si="1"/>
        <v>0</v>
      </c>
      <c r="I19" s="94"/>
      <c r="J19" s="94"/>
      <c r="K19" s="94"/>
      <c r="L19" s="94"/>
    </row>
    <row r="20" spans="1:18" x14ac:dyDescent="0.35">
      <c r="A20" s="11" t="s">
        <v>19</v>
      </c>
      <c r="B20" s="12"/>
      <c r="C20" s="123"/>
      <c r="D20" s="8">
        <v>1.0000000000000001E-9</v>
      </c>
      <c r="E20" s="9">
        <v>30.65</v>
      </c>
      <c r="F20" s="14"/>
      <c r="G20" s="18">
        <f t="shared" si="0"/>
        <v>0</v>
      </c>
      <c r="H20" s="19">
        <f t="shared" si="1"/>
        <v>0</v>
      </c>
      <c r="I20" s="94"/>
      <c r="J20" s="94"/>
      <c r="K20" s="94"/>
      <c r="L20" s="94"/>
    </row>
    <row r="21" spans="1:18" x14ac:dyDescent="0.35">
      <c r="A21" s="11" t="s">
        <v>19</v>
      </c>
      <c r="B21" s="12"/>
      <c r="C21" s="13"/>
      <c r="D21" s="8">
        <v>1.0000000000000001E-9</v>
      </c>
      <c r="E21" s="13">
        <v>30.65</v>
      </c>
      <c r="F21" s="14"/>
      <c r="G21" s="18">
        <f t="shared" si="0"/>
        <v>0</v>
      </c>
      <c r="H21" s="19">
        <f t="shared" si="1"/>
        <v>0</v>
      </c>
      <c r="I21" s="94"/>
      <c r="J21" s="94"/>
      <c r="K21" s="94"/>
      <c r="L21" s="94"/>
    </row>
    <row r="22" spans="1:18" x14ac:dyDescent="0.35">
      <c r="A22" s="11" t="s">
        <v>19</v>
      </c>
      <c r="B22" s="12"/>
      <c r="C22" s="13"/>
      <c r="D22" s="8">
        <v>1.0000000000000001E-9</v>
      </c>
      <c r="E22" s="13">
        <v>30.65</v>
      </c>
      <c r="F22" s="14"/>
      <c r="G22" s="18">
        <f t="shared" si="0"/>
        <v>0</v>
      </c>
      <c r="H22" s="19">
        <f t="shared" si="1"/>
        <v>0</v>
      </c>
      <c r="I22" s="94"/>
      <c r="J22" s="94"/>
      <c r="K22" s="94"/>
      <c r="L22" s="94"/>
    </row>
    <row r="23" spans="1:18" x14ac:dyDescent="0.35">
      <c r="A23" s="11" t="s">
        <v>19</v>
      </c>
      <c r="B23" s="12"/>
      <c r="C23" s="13"/>
      <c r="D23" s="8">
        <v>1.0000000000000001E-9</v>
      </c>
      <c r="E23" s="13">
        <v>30.65</v>
      </c>
      <c r="F23" s="14"/>
      <c r="G23" s="18">
        <f t="shared" si="0"/>
        <v>0</v>
      </c>
      <c r="H23" s="19">
        <f t="shared" si="1"/>
        <v>0</v>
      </c>
      <c r="I23" s="94"/>
      <c r="J23" s="94"/>
      <c r="K23" s="94"/>
      <c r="L23" s="94"/>
    </row>
    <row r="24" spans="1:18" x14ac:dyDescent="0.35">
      <c r="A24" s="15" t="s">
        <v>20</v>
      </c>
      <c r="B24" s="16"/>
      <c r="C24" s="16"/>
      <c r="D24" s="17">
        <f>SUM(D8:D23)</f>
        <v>1.6000000000000004E-8</v>
      </c>
      <c r="E24" s="16"/>
      <c r="F24" s="16"/>
      <c r="G24" s="18">
        <f>SUM(G8:G23)</f>
        <v>7.4024853224999999E-9</v>
      </c>
      <c r="H24" s="19">
        <f>SUM(H8:H23)</f>
        <v>2.2275292080000003E-6</v>
      </c>
      <c r="I24" s="94"/>
      <c r="J24" s="94"/>
      <c r="K24" s="94"/>
      <c r="L24" s="94"/>
    </row>
    <row r="25" spans="1:18" x14ac:dyDescent="0.35">
      <c r="A25" s="20"/>
      <c r="B25" s="21"/>
      <c r="C25" s="21"/>
      <c r="D25" s="21"/>
      <c r="E25" s="21"/>
      <c r="F25" s="21"/>
      <c r="G25" s="21"/>
      <c r="H25" s="21"/>
      <c r="I25" s="21"/>
      <c r="J25" s="21"/>
      <c r="K25" s="21"/>
      <c r="L25" s="22"/>
    </row>
    <row r="26" spans="1:18" s="1" customFormat="1" ht="26" x14ac:dyDescent="0.35">
      <c r="A26" s="139" t="s">
        <v>90</v>
      </c>
      <c r="B26" s="151"/>
      <c r="C26" s="151"/>
      <c r="D26" s="151"/>
      <c r="E26" s="151"/>
      <c r="F26" s="151"/>
      <c r="G26" s="151"/>
      <c r="H26" s="151"/>
      <c r="I26" s="151"/>
      <c r="J26" s="151"/>
      <c r="K26" s="151"/>
      <c r="L26" s="152"/>
      <c r="M26" s="2"/>
      <c r="N26" s="2"/>
      <c r="O26" s="2"/>
      <c r="P26" s="2"/>
      <c r="Q26" s="2"/>
      <c r="R26" s="2"/>
    </row>
    <row r="27" spans="1:18" s="1" customFormat="1" ht="30" customHeight="1" x14ac:dyDescent="0.35">
      <c r="A27" s="137" t="s">
        <v>1</v>
      </c>
      <c r="B27" s="3" t="s">
        <v>2</v>
      </c>
      <c r="C27" s="3" t="s">
        <v>3</v>
      </c>
      <c r="D27" s="3" t="s">
        <v>4</v>
      </c>
      <c r="E27" s="71" t="s">
        <v>88</v>
      </c>
      <c r="F27" s="3" t="s">
        <v>5</v>
      </c>
      <c r="G27" s="3" t="s">
        <v>6</v>
      </c>
      <c r="H27" s="3" t="s">
        <v>7</v>
      </c>
      <c r="I27" s="153" t="s">
        <v>62</v>
      </c>
      <c r="J27" s="154"/>
      <c r="K27" s="137" t="s">
        <v>79</v>
      </c>
      <c r="L27" s="135" t="s">
        <v>102</v>
      </c>
      <c r="M27" s="2"/>
      <c r="N27" s="2"/>
      <c r="O27" s="2"/>
      <c r="P27" s="2"/>
      <c r="Q27" s="2"/>
      <c r="R27" s="2"/>
    </row>
    <row r="28" spans="1:18" s="1" customFormat="1" x14ac:dyDescent="0.35">
      <c r="A28" s="138"/>
      <c r="B28" s="3" t="s">
        <v>8</v>
      </c>
      <c r="C28" s="3" t="s">
        <v>8</v>
      </c>
      <c r="D28" s="3" t="s">
        <v>9</v>
      </c>
      <c r="E28" s="3" t="s">
        <v>10</v>
      </c>
      <c r="F28" s="3"/>
      <c r="G28" s="3" t="s">
        <v>11</v>
      </c>
      <c r="H28" s="3" t="s">
        <v>11</v>
      </c>
      <c r="I28" s="3" t="s">
        <v>59</v>
      </c>
      <c r="J28" s="3" t="s">
        <v>51</v>
      </c>
      <c r="K28" s="138"/>
      <c r="L28" s="136"/>
      <c r="M28" s="2"/>
      <c r="N28" s="2"/>
      <c r="O28" s="2"/>
      <c r="P28" s="2"/>
      <c r="Q28" s="2"/>
      <c r="R28" s="2"/>
    </row>
    <row r="29" spans="1:18" x14ac:dyDescent="0.35">
      <c r="A29" s="106" t="str">
        <f>A8</f>
        <v>Commercial</v>
      </c>
      <c r="B29" s="96">
        <f>B8</f>
        <v>0.2</v>
      </c>
      <c r="C29" s="105">
        <f t="shared" ref="C29" si="5">C8</f>
        <v>75</v>
      </c>
      <c r="D29" s="100">
        <f t="shared" ref="D29" si="6">D8</f>
        <v>1.0000000000000001E-9</v>
      </c>
      <c r="E29" s="100">
        <v>30.65</v>
      </c>
      <c r="F29" s="96">
        <v>0.71</v>
      </c>
      <c r="G29" s="18">
        <f t="shared" ref="G29:G44" si="7">0.227*F29*E29*D29*B29</f>
        <v>9.879721000000001E-10</v>
      </c>
      <c r="H29" s="19">
        <f t="shared" ref="H29:H44" si="8">0.227*C29*D29*E29*F29</f>
        <v>3.7048953749999999E-7</v>
      </c>
      <c r="I29" s="18">
        <f>G8-G29</f>
        <v>0</v>
      </c>
      <c r="J29" s="18">
        <f t="shared" ref="J29:J44" si="9">H8-H29</f>
        <v>0</v>
      </c>
      <c r="K29" s="94"/>
      <c r="L29" s="95" t="str">
        <f>IF(OR(B29&lt;&gt;B8,C29&lt;&gt;C8,F29&lt;&gt;F8),"value changed"," ")</f>
        <v xml:space="preserve"> </v>
      </c>
    </row>
    <row r="30" spans="1:18" x14ac:dyDescent="0.35">
      <c r="A30" s="106" t="str">
        <f t="shared" ref="A30:C44" si="10">A9</f>
        <v>Industrial</v>
      </c>
      <c r="B30" s="96">
        <f t="shared" si="10"/>
        <v>0.23499999999999999</v>
      </c>
      <c r="C30" s="105">
        <f t="shared" si="10"/>
        <v>93</v>
      </c>
      <c r="D30" s="100">
        <f t="shared" ref="D30:F41" si="11">D9</f>
        <v>1.0000000000000001E-9</v>
      </c>
      <c r="E30" s="100">
        <f t="shared" si="11"/>
        <v>30.65</v>
      </c>
      <c r="F30" s="96">
        <v>7</v>
      </c>
      <c r="G30" s="18">
        <f t="shared" si="7"/>
        <v>1.144516975E-8</v>
      </c>
      <c r="H30" s="19">
        <f t="shared" si="8"/>
        <v>4.5293650500000003E-6</v>
      </c>
      <c r="I30" s="18">
        <f t="shared" ref="I30:I44" si="12">G9-G30</f>
        <v>-1.033335326E-8</v>
      </c>
      <c r="J30" s="18">
        <f t="shared" si="9"/>
        <v>-4.0893695880000004E-6</v>
      </c>
      <c r="K30" s="94"/>
      <c r="L30" s="95" t="str">
        <f t="shared" ref="L30:L44" si="13">IF(OR(B30&lt;&gt;B9,C30&lt;&gt;C9,F30&lt;&gt;F9),"value changed"," ")</f>
        <v>value changed</v>
      </c>
    </row>
    <row r="31" spans="1:18" x14ac:dyDescent="0.35">
      <c r="A31" s="106" t="str">
        <f t="shared" si="10"/>
        <v>Institutional</v>
      </c>
      <c r="B31" s="96">
        <f t="shared" si="10"/>
        <v>0.25</v>
      </c>
      <c r="C31" s="105">
        <f t="shared" si="10"/>
        <v>80</v>
      </c>
      <c r="D31" s="100">
        <f t="shared" si="11"/>
        <v>1.0000000000000001E-9</v>
      </c>
      <c r="E31" s="100">
        <f t="shared" si="11"/>
        <v>30.65</v>
      </c>
      <c r="F31" s="96">
        <f t="shared" si="11"/>
        <v>0.3</v>
      </c>
      <c r="G31" s="18">
        <f t="shared" si="7"/>
        <v>5.2181625000000001E-10</v>
      </c>
      <c r="H31" s="19">
        <f t="shared" si="8"/>
        <v>1.6698119999999999E-7</v>
      </c>
      <c r="I31" s="18">
        <f t="shared" si="12"/>
        <v>0</v>
      </c>
      <c r="J31" s="18">
        <f t="shared" si="9"/>
        <v>0</v>
      </c>
      <c r="K31" s="94"/>
      <c r="L31" s="95" t="str">
        <f t="shared" si="13"/>
        <v xml:space="preserve"> </v>
      </c>
    </row>
    <row r="32" spans="1:18" x14ac:dyDescent="0.35">
      <c r="A32" s="106" t="str">
        <f t="shared" si="10"/>
        <v>Multi-use</v>
      </c>
      <c r="B32" s="96">
        <f t="shared" si="10"/>
        <v>0.28999999999999998</v>
      </c>
      <c r="C32" s="105">
        <f t="shared" si="10"/>
        <v>76</v>
      </c>
      <c r="D32" s="100">
        <f t="shared" si="11"/>
        <v>1.0000000000000001E-9</v>
      </c>
      <c r="E32" s="100">
        <f t="shared" si="11"/>
        <v>30.65</v>
      </c>
      <c r="F32" s="96">
        <f t="shared" si="11"/>
        <v>0.5</v>
      </c>
      <c r="G32" s="18">
        <f t="shared" si="7"/>
        <v>1.0088447500000001E-9</v>
      </c>
      <c r="H32" s="19">
        <f t="shared" si="8"/>
        <v>2.6438690000000003E-7</v>
      </c>
      <c r="I32" s="18">
        <f t="shared" si="12"/>
        <v>0</v>
      </c>
      <c r="J32" s="18">
        <f t="shared" si="9"/>
        <v>0</v>
      </c>
      <c r="K32" s="94"/>
      <c r="L32" s="95" t="str">
        <f t="shared" si="13"/>
        <v xml:space="preserve"> </v>
      </c>
    </row>
    <row r="33" spans="1:18" x14ac:dyDescent="0.35">
      <c r="A33" s="106" t="str">
        <f t="shared" si="10"/>
        <v>Municipal</v>
      </c>
      <c r="B33" s="96">
        <f t="shared" si="10"/>
        <v>0.28999999999999998</v>
      </c>
      <c r="C33" s="105">
        <f t="shared" si="10"/>
        <v>76</v>
      </c>
      <c r="D33" s="100">
        <f t="shared" si="11"/>
        <v>1.0000000000000001E-9</v>
      </c>
      <c r="E33" s="100">
        <f t="shared" si="11"/>
        <v>30.65</v>
      </c>
      <c r="F33" s="96">
        <f t="shared" si="11"/>
        <v>0.5</v>
      </c>
      <c r="G33" s="18">
        <f t="shared" si="7"/>
        <v>1.0088447500000001E-9</v>
      </c>
      <c r="H33" s="19">
        <f t="shared" si="8"/>
        <v>2.6438690000000003E-7</v>
      </c>
      <c r="I33" s="18">
        <f t="shared" si="12"/>
        <v>0</v>
      </c>
      <c r="J33" s="18">
        <f t="shared" si="9"/>
        <v>0</v>
      </c>
      <c r="K33" s="94"/>
      <c r="L33" s="95" t="str">
        <f t="shared" si="13"/>
        <v xml:space="preserve"> </v>
      </c>
    </row>
    <row r="34" spans="1:18" x14ac:dyDescent="0.35">
      <c r="A34" s="106" t="str">
        <f t="shared" si="10"/>
        <v>Open space</v>
      </c>
      <c r="B34" s="96">
        <f t="shared" si="10"/>
        <v>0.19</v>
      </c>
      <c r="C34" s="105">
        <f t="shared" si="10"/>
        <v>21</v>
      </c>
      <c r="D34" s="100">
        <f t="shared" si="11"/>
        <v>1.0000000000000001E-9</v>
      </c>
      <c r="E34" s="100">
        <f t="shared" si="11"/>
        <v>30.65</v>
      </c>
      <c r="F34" s="96">
        <f t="shared" si="11"/>
        <v>0.08</v>
      </c>
      <c r="G34" s="18">
        <f t="shared" si="7"/>
        <v>1.0575476000000003E-10</v>
      </c>
      <c r="H34" s="19">
        <f t="shared" si="8"/>
        <v>1.1688684000000001E-8</v>
      </c>
      <c r="I34" s="18">
        <f t="shared" si="12"/>
        <v>0</v>
      </c>
      <c r="J34" s="18">
        <f t="shared" si="9"/>
        <v>0</v>
      </c>
      <c r="K34" s="94"/>
      <c r="L34" s="95" t="str">
        <f t="shared" si="13"/>
        <v xml:space="preserve"> </v>
      </c>
    </row>
    <row r="35" spans="1:18" x14ac:dyDescent="0.35">
      <c r="A35" s="106" t="str">
        <f t="shared" si="10"/>
        <v>Residential</v>
      </c>
      <c r="B35" s="96">
        <f t="shared" si="10"/>
        <v>0.32500000000000001</v>
      </c>
      <c r="C35" s="105">
        <f t="shared" si="10"/>
        <v>73</v>
      </c>
      <c r="D35" s="100">
        <f t="shared" si="11"/>
        <v>1.0000000000000001E-9</v>
      </c>
      <c r="E35" s="100">
        <f t="shared" si="11"/>
        <v>30.65</v>
      </c>
      <c r="F35" s="96">
        <f t="shared" si="11"/>
        <v>0.27</v>
      </c>
      <c r="G35" s="18">
        <f t="shared" si="7"/>
        <v>6.1052501250000013E-10</v>
      </c>
      <c r="H35" s="19">
        <f t="shared" si="8"/>
        <v>1.3713331050000003E-7</v>
      </c>
      <c r="I35" s="18">
        <f t="shared" si="12"/>
        <v>0</v>
      </c>
      <c r="J35" s="18">
        <f t="shared" si="9"/>
        <v>0</v>
      </c>
      <c r="K35" s="94"/>
      <c r="L35" s="95" t="str">
        <f t="shared" si="13"/>
        <v xml:space="preserve"> </v>
      </c>
    </row>
    <row r="36" spans="1:18" x14ac:dyDescent="0.35">
      <c r="A36" s="106" t="str">
        <f t="shared" si="10"/>
        <v>Park</v>
      </c>
      <c r="B36" s="96">
        <f t="shared" si="10"/>
        <v>0.19</v>
      </c>
      <c r="C36" s="105">
        <f t="shared" si="10"/>
        <v>21</v>
      </c>
      <c r="D36" s="100">
        <f t="shared" si="11"/>
        <v>1.0000000000000001E-9</v>
      </c>
      <c r="E36" s="100">
        <f t="shared" si="11"/>
        <v>30.65</v>
      </c>
      <c r="F36" s="96">
        <f t="shared" si="11"/>
        <v>0.08</v>
      </c>
      <c r="G36" s="18">
        <f t="shared" si="7"/>
        <v>1.0575476000000003E-10</v>
      </c>
      <c r="H36" s="19">
        <f t="shared" si="8"/>
        <v>1.1688684000000001E-8</v>
      </c>
      <c r="I36" s="18">
        <f t="shared" si="12"/>
        <v>0</v>
      </c>
      <c r="J36" s="18">
        <f t="shared" si="9"/>
        <v>0</v>
      </c>
      <c r="K36" s="94"/>
      <c r="L36" s="95" t="str">
        <f t="shared" si="13"/>
        <v xml:space="preserve"> </v>
      </c>
    </row>
    <row r="37" spans="1:18" x14ac:dyDescent="0.35">
      <c r="A37" s="106" t="str">
        <f t="shared" si="10"/>
        <v>Agriculture</v>
      </c>
      <c r="B37" s="96">
        <f t="shared" si="10"/>
        <v>0.5</v>
      </c>
      <c r="C37" s="105">
        <f t="shared" si="10"/>
        <v>100</v>
      </c>
      <c r="D37" s="100">
        <f t="shared" si="11"/>
        <v>1.0000000000000001E-9</v>
      </c>
      <c r="E37" s="100">
        <f t="shared" si="11"/>
        <v>30.65</v>
      </c>
      <c r="F37" s="96">
        <f t="shared" si="11"/>
        <v>0.11</v>
      </c>
      <c r="G37" s="18">
        <f t="shared" si="7"/>
        <v>3.8266525000000002E-10</v>
      </c>
      <c r="H37" s="19">
        <f t="shared" si="8"/>
        <v>7.6533049999999997E-8</v>
      </c>
      <c r="I37" s="18">
        <f t="shared" si="12"/>
        <v>0</v>
      </c>
      <c r="J37" s="18">
        <f t="shared" si="9"/>
        <v>0</v>
      </c>
      <c r="K37" s="94"/>
      <c r="L37" s="95" t="str">
        <f t="shared" si="13"/>
        <v xml:space="preserve"> </v>
      </c>
    </row>
    <row r="38" spans="1:18" x14ac:dyDescent="0.35">
      <c r="A38" s="106" t="str">
        <f t="shared" si="10"/>
        <v>Transportation</v>
      </c>
      <c r="B38" s="96">
        <f t="shared" si="10"/>
        <v>0.28000000000000003</v>
      </c>
      <c r="C38" s="105">
        <f t="shared" si="10"/>
        <v>87</v>
      </c>
      <c r="D38" s="100">
        <f t="shared" si="11"/>
        <v>1.0000000000000001E-9</v>
      </c>
      <c r="E38" s="100">
        <f t="shared" si="11"/>
        <v>30.65</v>
      </c>
      <c r="F38" s="96">
        <f t="shared" si="11"/>
        <v>0.8</v>
      </c>
      <c r="G38" s="18">
        <f t="shared" si="7"/>
        <v>1.5584912000000002E-9</v>
      </c>
      <c r="H38" s="19">
        <f t="shared" si="8"/>
        <v>4.8424548000000008E-7</v>
      </c>
      <c r="I38" s="18">
        <f t="shared" si="12"/>
        <v>0</v>
      </c>
      <c r="J38" s="18">
        <f t="shared" si="9"/>
        <v>0</v>
      </c>
      <c r="K38" s="94"/>
      <c r="L38" s="95" t="str">
        <f t="shared" si="13"/>
        <v xml:space="preserve"> </v>
      </c>
    </row>
    <row r="39" spans="1:18" x14ac:dyDescent="0.35">
      <c r="A39" s="106" t="str">
        <f t="shared" si="10"/>
        <v>Water</v>
      </c>
      <c r="B39" s="96">
        <f t="shared" si="10"/>
        <v>0</v>
      </c>
      <c r="C39" s="105">
        <f t="shared" si="10"/>
        <v>0</v>
      </c>
      <c r="D39" s="100">
        <f t="shared" si="11"/>
        <v>1.0000000000000001E-9</v>
      </c>
      <c r="E39" s="100">
        <f t="shared" si="11"/>
        <v>30.65</v>
      </c>
      <c r="F39" s="96">
        <f t="shared" si="11"/>
        <v>0</v>
      </c>
      <c r="G39" s="18">
        <f t="shared" si="7"/>
        <v>0</v>
      </c>
      <c r="H39" s="19">
        <f t="shared" si="8"/>
        <v>0</v>
      </c>
      <c r="I39" s="18">
        <f t="shared" si="12"/>
        <v>0</v>
      </c>
      <c r="J39" s="18">
        <f t="shared" si="9"/>
        <v>0</v>
      </c>
      <c r="K39" s="94"/>
      <c r="L39" s="95" t="str">
        <f t="shared" si="13"/>
        <v xml:space="preserve"> </v>
      </c>
    </row>
    <row r="40" spans="1:18" x14ac:dyDescent="0.35">
      <c r="A40" s="106" t="str">
        <f t="shared" si="10"/>
        <v>User specified</v>
      </c>
      <c r="B40" s="96">
        <f t="shared" si="10"/>
        <v>0</v>
      </c>
      <c r="C40" s="105">
        <f t="shared" si="10"/>
        <v>0</v>
      </c>
      <c r="D40" s="100">
        <f t="shared" si="11"/>
        <v>1.0000000000000001E-9</v>
      </c>
      <c r="E40" s="100">
        <f t="shared" si="11"/>
        <v>30.65</v>
      </c>
      <c r="F40" s="96">
        <f t="shared" si="11"/>
        <v>0</v>
      </c>
      <c r="G40" s="18">
        <f t="shared" si="7"/>
        <v>0</v>
      </c>
      <c r="H40" s="19">
        <f t="shared" si="8"/>
        <v>0</v>
      </c>
      <c r="I40" s="18">
        <f t="shared" si="12"/>
        <v>0</v>
      </c>
      <c r="J40" s="18">
        <f t="shared" si="9"/>
        <v>0</v>
      </c>
      <c r="K40" s="94"/>
      <c r="L40" s="95" t="str">
        <f t="shared" si="13"/>
        <v xml:space="preserve"> </v>
      </c>
    </row>
    <row r="41" spans="1:18" x14ac:dyDescent="0.35">
      <c r="A41" s="106" t="str">
        <f t="shared" si="10"/>
        <v>User specified</v>
      </c>
      <c r="B41" s="96">
        <f>B20</f>
        <v>0</v>
      </c>
      <c r="C41" s="105">
        <f>C20</f>
        <v>0</v>
      </c>
      <c r="D41" s="100">
        <f t="shared" si="11"/>
        <v>1.0000000000000001E-9</v>
      </c>
      <c r="E41" s="100">
        <f t="shared" si="11"/>
        <v>30.65</v>
      </c>
      <c r="F41" s="96">
        <f>F20</f>
        <v>0</v>
      </c>
      <c r="G41" s="18">
        <f t="shared" si="7"/>
        <v>0</v>
      </c>
      <c r="H41" s="19">
        <f t="shared" si="8"/>
        <v>0</v>
      </c>
      <c r="I41" s="18">
        <f t="shared" si="12"/>
        <v>0</v>
      </c>
      <c r="J41" s="18">
        <f t="shared" si="9"/>
        <v>0</v>
      </c>
      <c r="K41" s="94"/>
      <c r="L41" s="95" t="str">
        <f t="shared" si="13"/>
        <v xml:space="preserve"> </v>
      </c>
    </row>
    <row r="42" spans="1:18" x14ac:dyDescent="0.35">
      <c r="A42" s="106" t="str">
        <f t="shared" si="10"/>
        <v>User specified</v>
      </c>
      <c r="B42" s="96">
        <f t="shared" si="10"/>
        <v>0</v>
      </c>
      <c r="C42" s="105">
        <f t="shared" si="10"/>
        <v>0</v>
      </c>
      <c r="D42" s="100">
        <f t="shared" ref="D42:F44" si="14">D21</f>
        <v>1.0000000000000001E-9</v>
      </c>
      <c r="E42" s="100">
        <f t="shared" si="14"/>
        <v>30.65</v>
      </c>
      <c r="F42" s="96">
        <f t="shared" si="14"/>
        <v>0</v>
      </c>
      <c r="G42" s="18">
        <f t="shared" si="7"/>
        <v>0</v>
      </c>
      <c r="H42" s="19">
        <f t="shared" si="8"/>
        <v>0</v>
      </c>
      <c r="I42" s="18">
        <f t="shared" si="12"/>
        <v>0</v>
      </c>
      <c r="J42" s="18">
        <f t="shared" si="9"/>
        <v>0</v>
      </c>
      <c r="K42" s="94"/>
      <c r="L42" s="95" t="str">
        <f t="shared" si="13"/>
        <v xml:space="preserve"> </v>
      </c>
    </row>
    <row r="43" spans="1:18" x14ac:dyDescent="0.35">
      <c r="A43" s="106" t="str">
        <f t="shared" si="10"/>
        <v>User specified</v>
      </c>
      <c r="B43" s="96">
        <f t="shared" si="10"/>
        <v>0</v>
      </c>
      <c r="C43" s="105">
        <f t="shared" si="10"/>
        <v>0</v>
      </c>
      <c r="D43" s="100">
        <f t="shared" si="14"/>
        <v>1.0000000000000001E-9</v>
      </c>
      <c r="E43" s="100">
        <f t="shared" si="14"/>
        <v>30.65</v>
      </c>
      <c r="F43" s="96">
        <f t="shared" si="14"/>
        <v>0</v>
      </c>
      <c r="G43" s="18">
        <f t="shared" si="7"/>
        <v>0</v>
      </c>
      <c r="H43" s="19">
        <f t="shared" si="8"/>
        <v>0</v>
      </c>
      <c r="I43" s="18">
        <f t="shared" si="12"/>
        <v>0</v>
      </c>
      <c r="J43" s="18">
        <f t="shared" si="9"/>
        <v>0</v>
      </c>
      <c r="K43" s="94"/>
      <c r="L43" s="95" t="str">
        <f t="shared" si="13"/>
        <v xml:space="preserve"> </v>
      </c>
    </row>
    <row r="44" spans="1:18" x14ac:dyDescent="0.35">
      <c r="A44" s="106" t="str">
        <f t="shared" si="10"/>
        <v>User specified</v>
      </c>
      <c r="B44" s="96">
        <f t="shared" si="10"/>
        <v>0</v>
      </c>
      <c r="C44" s="105">
        <f t="shared" si="10"/>
        <v>0</v>
      </c>
      <c r="D44" s="100">
        <f t="shared" si="14"/>
        <v>1.0000000000000001E-9</v>
      </c>
      <c r="E44" s="100">
        <f t="shared" si="14"/>
        <v>30.65</v>
      </c>
      <c r="F44" s="96">
        <f t="shared" si="14"/>
        <v>0</v>
      </c>
      <c r="G44" s="18">
        <f t="shared" si="7"/>
        <v>0</v>
      </c>
      <c r="H44" s="19">
        <f t="shared" si="8"/>
        <v>0</v>
      </c>
      <c r="I44" s="18">
        <f t="shared" si="12"/>
        <v>0</v>
      </c>
      <c r="J44" s="18">
        <f t="shared" si="9"/>
        <v>0</v>
      </c>
      <c r="K44" s="94"/>
      <c r="L44" s="95" t="str">
        <f t="shared" si="13"/>
        <v xml:space="preserve"> </v>
      </c>
    </row>
    <row r="45" spans="1:18" x14ac:dyDescent="0.35">
      <c r="A45" s="15" t="s">
        <v>20</v>
      </c>
      <c r="B45" s="16"/>
      <c r="C45" s="16"/>
      <c r="D45" s="17">
        <f>SUM(D29:D44)</f>
        <v>1.6000000000000004E-8</v>
      </c>
      <c r="E45" s="16"/>
      <c r="F45" s="16"/>
      <c r="G45" s="51">
        <f t="shared" ref="G45:H45" si="15">SUM(G29:G44)</f>
        <v>1.77358385825E-8</v>
      </c>
      <c r="H45" s="17">
        <f t="shared" si="15"/>
        <v>6.3168987960000007E-6</v>
      </c>
      <c r="I45" s="47">
        <f>SUM(I29:I44)</f>
        <v>-1.033335326E-8</v>
      </c>
      <c r="J45" s="47">
        <f>SUM(J29:J44)</f>
        <v>-4.0893695880000004E-6</v>
      </c>
      <c r="K45" s="94"/>
      <c r="L45" s="94"/>
    </row>
    <row r="46" spans="1:18" x14ac:dyDescent="0.35">
      <c r="A46" s="48"/>
      <c r="B46" s="49"/>
      <c r="C46" s="49"/>
      <c r="D46" s="49"/>
      <c r="E46" s="49"/>
      <c r="F46" s="49"/>
      <c r="G46" s="49"/>
      <c r="H46" s="49"/>
      <c r="I46" s="49"/>
      <c r="J46" s="49"/>
      <c r="K46" s="49"/>
      <c r="L46" s="50"/>
    </row>
    <row r="47" spans="1:18" s="1" customFormat="1" ht="26" x14ac:dyDescent="0.35">
      <c r="A47" s="139" t="s">
        <v>91</v>
      </c>
      <c r="B47" s="140"/>
      <c r="C47" s="140"/>
      <c r="D47" s="140"/>
      <c r="E47" s="140"/>
      <c r="F47" s="140"/>
      <c r="G47" s="140"/>
      <c r="H47" s="140"/>
      <c r="I47" s="140"/>
      <c r="J47" s="140"/>
      <c r="K47" s="140"/>
      <c r="L47" s="141"/>
      <c r="M47" s="23"/>
      <c r="N47" s="2"/>
      <c r="O47" s="2"/>
      <c r="P47" s="2"/>
      <c r="Q47" s="2"/>
      <c r="R47" s="2"/>
    </row>
    <row r="48" spans="1:18" x14ac:dyDescent="0.35">
      <c r="A48" s="137" t="s">
        <v>1</v>
      </c>
      <c r="B48" s="132" t="s">
        <v>21</v>
      </c>
      <c r="C48" s="133"/>
      <c r="D48" s="133"/>
      <c r="E48" s="133"/>
      <c r="F48" s="133"/>
      <c r="G48" s="133"/>
      <c r="H48" s="133"/>
      <c r="I48" s="133"/>
      <c r="J48" s="133"/>
      <c r="K48" s="133"/>
      <c r="L48" s="133"/>
    </row>
    <row r="49" spans="1:12" ht="58" x14ac:dyDescent="0.35">
      <c r="A49" s="138"/>
      <c r="B49" s="24" t="s">
        <v>22</v>
      </c>
      <c r="C49" s="24" t="s">
        <v>23</v>
      </c>
      <c r="D49" s="24" t="s">
        <v>24</v>
      </c>
      <c r="E49" s="24" t="s">
        <v>25</v>
      </c>
      <c r="F49" s="24" t="s">
        <v>26</v>
      </c>
      <c r="G49" s="24" t="s">
        <v>27</v>
      </c>
      <c r="H49" s="24" t="s">
        <v>28</v>
      </c>
      <c r="I49" s="24" t="s">
        <v>29</v>
      </c>
      <c r="J49" s="24" t="s">
        <v>30</v>
      </c>
      <c r="K49" s="24" t="s">
        <v>31</v>
      </c>
      <c r="L49" s="3" t="s">
        <v>32</v>
      </c>
    </row>
    <row r="50" spans="1:12" x14ac:dyDescent="0.35">
      <c r="A50" s="106" t="str">
        <f>A8</f>
        <v>Commercial</v>
      </c>
      <c r="B50" s="9"/>
      <c r="C50" s="9"/>
      <c r="D50" s="9"/>
      <c r="E50" s="9"/>
      <c r="F50" s="9"/>
      <c r="G50" s="9"/>
      <c r="H50" s="9"/>
      <c r="I50" s="9"/>
      <c r="J50" s="9"/>
      <c r="K50" s="9"/>
      <c r="L50" s="25" t="str">
        <f>IF(SUM(B50:K50)&gt;$D$8,"BMP acreage exceeds land use acreage"," ")</f>
        <v xml:space="preserve"> </v>
      </c>
    </row>
    <row r="51" spans="1:12" x14ac:dyDescent="0.35">
      <c r="A51" s="106" t="str">
        <f t="shared" ref="A51:A65" si="16">A9</f>
        <v>Industrial</v>
      </c>
      <c r="B51" s="9"/>
      <c r="C51" s="9"/>
      <c r="D51" s="9"/>
      <c r="E51" s="9"/>
      <c r="F51" s="9"/>
      <c r="G51" s="9"/>
      <c r="H51" s="9"/>
      <c r="I51" s="9"/>
      <c r="J51" s="9"/>
      <c r="K51" s="9"/>
      <c r="L51" s="25" t="str">
        <f>IF(SUM(B51:K51)&gt;$D$9,"BMP acreage exceeds land use acreage"," ")</f>
        <v xml:space="preserve"> </v>
      </c>
    </row>
    <row r="52" spans="1:12" x14ac:dyDescent="0.35">
      <c r="A52" s="106" t="str">
        <f t="shared" si="16"/>
        <v>Institutional</v>
      </c>
      <c r="B52" s="9"/>
      <c r="C52" s="9"/>
      <c r="D52" s="9"/>
      <c r="E52" s="9"/>
      <c r="F52" s="9"/>
      <c r="G52" s="9"/>
      <c r="H52" s="9"/>
      <c r="I52" s="9"/>
      <c r="J52" s="9"/>
      <c r="K52" s="9"/>
      <c r="L52" s="25" t="str">
        <f>IF(SUM(B52:K52)&gt;$D$10,"BMP acreage exceeds land use acreage"," ")</f>
        <v xml:space="preserve"> </v>
      </c>
    </row>
    <row r="53" spans="1:12" x14ac:dyDescent="0.35">
      <c r="A53" s="106" t="str">
        <f t="shared" si="16"/>
        <v>Multi-use</v>
      </c>
      <c r="B53" s="9"/>
      <c r="C53" s="9"/>
      <c r="D53" s="9"/>
      <c r="E53" s="9"/>
      <c r="F53" s="9"/>
      <c r="G53" s="9"/>
      <c r="H53" s="9"/>
      <c r="I53" s="9"/>
      <c r="J53" s="9"/>
      <c r="K53" s="9"/>
      <c r="L53" s="25" t="str">
        <f>IF(SUM(B53:K53)&gt;$D$11,"BMP acreage exceeds land use acreage"," ")</f>
        <v xml:space="preserve"> </v>
      </c>
    </row>
    <row r="54" spans="1:12" x14ac:dyDescent="0.35">
      <c r="A54" s="106" t="str">
        <f t="shared" si="16"/>
        <v>Municipal</v>
      </c>
      <c r="B54" s="9"/>
      <c r="C54" s="9"/>
      <c r="D54" s="9"/>
      <c r="E54" s="9"/>
      <c r="F54" s="9"/>
      <c r="G54" s="9"/>
      <c r="H54" s="9"/>
      <c r="I54" s="9"/>
      <c r="J54" s="9"/>
      <c r="K54" s="9"/>
      <c r="L54" s="25" t="str">
        <f>IF(SUM(B54:K54)&gt;$D$12,"BMP acreage exceeds land use acreage"," ")</f>
        <v xml:space="preserve"> </v>
      </c>
    </row>
    <row r="55" spans="1:12" x14ac:dyDescent="0.35">
      <c r="A55" s="106" t="str">
        <f t="shared" si="16"/>
        <v>Open space</v>
      </c>
      <c r="B55" s="9"/>
      <c r="C55" s="9"/>
      <c r="D55" s="9"/>
      <c r="E55" s="9"/>
      <c r="F55" s="9"/>
      <c r="G55" s="9"/>
      <c r="H55" s="9"/>
      <c r="I55" s="9"/>
      <c r="J55" s="9"/>
      <c r="K55" s="9"/>
      <c r="L55" s="25" t="str">
        <f>IF(SUM(B55:K55)&gt;$D$13,"BMP acreage exceeds land use acreage"," ")</f>
        <v xml:space="preserve"> </v>
      </c>
    </row>
    <row r="56" spans="1:12" x14ac:dyDescent="0.35">
      <c r="A56" s="106" t="str">
        <f t="shared" si="16"/>
        <v>Residential</v>
      </c>
      <c r="B56" s="9"/>
      <c r="C56" s="9"/>
      <c r="D56" s="9"/>
      <c r="E56" s="9"/>
      <c r="F56" s="9"/>
      <c r="G56" s="9"/>
      <c r="H56" s="9"/>
      <c r="I56" s="9"/>
      <c r="J56" s="9"/>
      <c r="K56" s="9"/>
      <c r="L56" s="25" t="str">
        <f>IF(SUM(B56:K56)&gt;$D$14,"BMP acreage exceeds land use acreage"," ")</f>
        <v xml:space="preserve"> </v>
      </c>
    </row>
    <row r="57" spans="1:12" x14ac:dyDescent="0.35">
      <c r="A57" s="106" t="str">
        <f t="shared" si="16"/>
        <v>Park</v>
      </c>
      <c r="B57" s="9"/>
      <c r="C57" s="9"/>
      <c r="D57" s="9"/>
      <c r="E57" s="9"/>
      <c r="F57" s="9"/>
      <c r="G57" s="9"/>
      <c r="H57" s="9"/>
      <c r="I57" s="9"/>
      <c r="J57" s="9"/>
      <c r="K57" s="9"/>
      <c r="L57" s="25" t="str">
        <f>IF(SUM(B57:K57)&gt;$D$15,"BMP acreage exceeds land use acreage"," ")</f>
        <v xml:space="preserve"> </v>
      </c>
    </row>
    <row r="58" spans="1:12" x14ac:dyDescent="0.35">
      <c r="A58" s="106" t="str">
        <f t="shared" si="16"/>
        <v>Agriculture</v>
      </c>
      <c r="B58" s="9"/>
      <c r="C58" s="9"/>
      <c r="D58" s="9"/>
      <c r="E58" s="9"/>
      <c r="F58" s="9"/>
      <c r="G58" s="9"/>
      <c r="H58" s="9"/>
      <c r="I58" s="9"/>
      <c r="J58" s="9"/>
      <c r="K58" s="9"/>
      <c r="L58" s="25" t="str">
        <f>IF(SUM(B58:K58)&gt;$D$16,"BMP acreage exceeds land use acreage"," ")</f>
        <v xml:space="preserve"> </v>
      </c>
    </row>
    <row r="59" spans="1:12" x14ac:dyDescent="0.35">
      <c r="A59" s="106" t="str">
        <f t="shared" si="16"/>
        <v>Transportation</v>
      </c>
      <c r="B59" s="9"/>
      <c r="C59" s="9"/>
      <c r="D59" s="9"/>
      <c r="E59" s="9"/>
      <c r="F59" s="9"/>
      <c r="G59" s="9"/>
      <c r="H59" s="9"/>
      <c r="I59" s="9"/>
      <c r="J59" s="9"/>
      <c r="K59" s="9"/>
      <c r="L59" s="25" t="str">
        <f>IF(SUM(B59:K59)&gt;$D$17,"BMP acreage exceeds land use acreage"," ")</f>
        <v xml:space="preserve"> </v>
      </c>
    </row>
    <row r="60" spans="1:12" x14ac:dyDescent="0.35">
      <c r="A60" s="106" t="str">
        <f t="shared" si="16"/>
        <v>Water</v>
      </c>
      <c r="B60" s="9"/>
      <c r="C60" s="9"/>
      <c r="D60" s="9"/>
      <c r="E60" s="9"/>
      <c r="F60" s="9"/>
      <c r="G60" s="9"/>
      <c r="H60" s="9"/>
      <c r="I60" s="9"/>
      <c r="J60" s="9"/>
      <c r="K60" s="9"/>
      <c r="L60" s="25" t="str">
        <f>IF(SUM(B60:K60)&gt;$D$18,"BMP acreage exceeds land use acreage"," ")</f>
        <v xml:space="preserve"> </v>
      </c>
    </row>
    <row r="61" spans="1:12" x14ac:dyDescent="0.35">
      <c r="A61" s="106" t="str">
        <f t="shared" si="16"/>
        <v>User specified</v>
      </c>
      <c r="B61" s="9"/>
      <c r="C61" s="9"/>
      <c r="D61" s="9"/>
      <c r="E61" s="9"/>
      <c r="F61" s="9"/>
      <c r="G61" s="9"/>
      <c r="H61" s="9"/>
      <c r="I61" s="9"/>
      <c r="J61" s="9"/>
      <c r="K61" s="9"/>
      <c r="L61" s="25" t="str">
        <f>IF(SUM(B61:K61)&gt;$D$19,"BMP acreage exceeds land use acreage"," ")</f>
        <v xml:space="preserve"> </v>
      </c>
    </row>
    <row r="62" spans="1:12" x14ac:dyDescent="0.35">
      <c r="A62" s="106" t="str">
        <f t="shared" si="16"/>
        <v>User specified</v>
      </c>
      <c r="B62" s="9"/>
      <c r="C62" s="9"/>
      <c r="D62" s="9"/>
      <c r="E62" s="9"/>
      <c r="F62" s="9"/>
      <c r="G62" s="9"/>
      <c r="H62" s="9"/>
      <c r="I62" s="9"/>
      <c r="J62" s="9"/>
      <c r="K62" s="9"/>
      <c r="L62" s="25"/>
    </row>
    <row r="63" spans="1:12" x14ac:dyDescent="0.35">
      <c r="A63" s="106" t="str">
        <f t="shared" si="16"/>
        <v>User specified</v>
      </c>
      <c r="B63" s="9"/>
      <c r="C63" s="9"/>
      <c r="D63" s="9"/>
      <c r="E63" s="9"/>
      <c r="F63" s="9"/>
      <c r="G63" s="9"/>
      <c r="H63" s="9"/>
      <c r="I63" s="9"/>
      <c r="J63" s="9"/>
      <c r="K63" s="9"/>
      <c r="L63" s="25"/>
    </row>
    <row r="64" spans="1:12" x14ac:dyDescent="0.35">
      <c r="A64" s="106" t="str">
        <f t="shared" si="16"/>
        <v>User specified</v>
      </c>
      <c r="B64" s="9"/>
      <c r="C64" s="9"/>
      <c r="D64" s="9"/>
      <c r="E64" s="9"/>
      <c r="F64" s="9"/>
      <c r="G64" s="9"/>
      <c r="H64" s="9"/>
      <c r="I64" s="9"/>
      <c r="J64" s="9"/>
      <c r="K64" s="9"/>
      <c r="L64" s="25"/>
    </row>
    <row r="65" spans="1:18" x14ac:dyDescent="0.35">
      <c r="A65" s="106" t="str">
        <f t="shared" si="16"/>
        <v>User specified</v>
      </c>
      <c r="B65" s="9"/>
      <c r="C65" s="9"/>
      <c r="D65" s="9"/>
      <c r="E65" s="9"/>
      <c r="F65" s="9"/>
      <c r="G65" s="9"/>
      <c r="H65" s="9"/>
      <c r="I65" s="9"/>
      <c r="J65" s="9"/>
      <c r="K65" s="9"/>
      <c r="L65" s="25"/>
    </row>
    <row r="66" spans="1:18" ht="29" x14ac:dyDescent="0.35">
      <c r="A66" s="27" t="s">
        <v>33</v>
      </c>
      <c r="B66" s="104">
        <v>0.44</v>
      </c>
      <c r="C66" s="104">
        <v>0</v>
      </c>
      <c r="D66" s="104">
        <v>0</v>
      </c>
      <c r="E66" s="104">
        <v>0</v>
      </c>
      <c r="F66" s="104">
        <v>0.45</v>
      </c>
      <c r="G66" s="104">
        <v>0.47</v>
      </c>
      <c r="H66" s="104">
        <v>0.4</v>
      </c>
      <c r="I66" s="104">
        <v>0.5</v>
      </c>
      <c r="J66" s="104">
        <v>0.38</v>
      </c>
      <c r="K66" s="104">
        <v>0</v>
      </c>
      <c r="L66" s="95" t="str">
        <f>IF(OR(B66&lt;&gt;B100,C66&lt;&gt;B101,D66&lt;&gt;B102,E66&lt;&gt;B103,F66&lt;&gt;B104,G66&lt;&gt;B105,H66&lt;&gt;B106,I66&lt;&gt;B107,J66&lt;&gt;B108),"value changed"," ")</f>
        <v xml:space="preserve"> </v>
      </c>
    </row>
    <row r="67" spans="1:18" ht="29" x14ac:dyDescent="0.35">
      <c r="A67" s="27" t="s">
        <v>34</v>
      </c>
      <c r="B67" s="104">
        <v>0.9</v>
      </c>
      <c r="C67" s="104">
        <v>0.9</v>
      </c>
      <c r="D67" s="104">
        <v>0.9</v>
      </c>
      <c r="E67" s="104">
        <v>0.9</v>
      </c>
      <c r="F67" s="104">
        <v>0.9</v>
      </c>
      <c r="G67" s="104">
        <v>0.9</v>
      </c>
      <c r="H67" s="104">
        <v>0.9</v>
      </c>
      <c r="I67" s="104">
        <v>1</v>
      </c>
      <c r="J67" s="104">
        <v>1</v>
      </c>
      <c r="K67" s="104">
        <v>0.9</v>
      </c>
      <c r="L67" s="95" t="str">
        <f>IF(OR(B67&lt;&gt;$B$123,C67&lt;&gt;$C$123,D67&lt;&gt;$D$123,E67&lt;&gt;$E$123,F67&lt;&gt;$F$123,G67&lt;&gt;$G$123,H67&lt;&gt;$H$123,I67&lt;&gt;$I$123,J67&lt;&gt;$J$123),"value changed"," ")</f>
        <v xml:space="preserve"> </v>
      </c>
    </row>
    <row r="68" spans="1:18" ht="29" x14ac:dyDescent="0.35">
      <c r="A68" s="27" t="s">
        <v>35</v>
      </c>
      <c r="B68" s="104">
        <v>0.2</v>
      </c>
      <c r="C68" s="104">
        <v>0.9</v>
      </c>
      <c r="D68" s="104">
        <v>0</v>
      </c>
      <c r="E68" s="104">
        <v>0</v>
      </c>
      <c r="F68" s="104">
        <v>0.2</v>
      </c>
      <c r="G68" s="104">
        <v>0</v>
      </c>
      <c r="H68" s="104">
        <v>0</v>
      </c>
      <c r="I68" s="104">
        <v>0</v>
      </c>
      <c r="J68" s="104">
        <v>0</v>
      </c>
      <c r="K68" s="104">
        <v>0</v>
      </c>
      <c r="L68" s="95" t="str">
        <f>IF(OR(B68&lt;&gt;$B$124,C68&lt;&gt;$C$124,D68&lt;&gt;$D$124,E68&lt;&gt;$E$124,F68&lt;&gt;$F$124,G68&lt;&gt;$G$124,H68&lt;&gt;$H$124,I68&lt;&gt;$I$124,J68&lt;&gt;$J$124),"value changed"," ")</f>
        <v xml:space="preserve"> </v>
      </c>
    </row>
    <row r="69" spans="1:18" x14ac:dyDescent="0.35">
      <c r="A69" s="15" t="s">
        <v>36</v>
      </c>
      <c r="B69" s="28">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8">
        <f t="shared" ref="C69:K69" si="17">(((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8">
        <f t="shared" si="17"/>
        <v>0</v>
      </c>
      <c r="E69" s="28">
        <f t="shared" si="17"/>
        <v>0</v>
      </c>
      <c r="F69" s="28">
        <f t="shared" si="17"/>
        <v>0</v>
      </c>
      <c r="G69" s="28">
        <f t="shared" si="17"/>
        <v>0</v>
      </c>
      <c r="H69" s="28">
        <f t="shared" si="17"/>
        <v>0</v>
      </c>
      <c r="I69" s="28">
        <f t="shared" si="17"/>
        <v>0</v>
      </c>
      <c r="J69" s="28">
        <f t="shared" si="17"/>
        <v>0</v>
      </c>
      <c r="K69" s="28">
        <f t="shared" si="17"/>
        <v>0</v>
      </c>
      <c r="L69" s="28">
        <f>SUM(B69:K69)</f>
        <v>0</v>
      </c>
    </row>
    <row r="70" spans="1:18" x14ac:dyDescent="0.35">
      <c r="A70" s="15" t="s">
        <v>37</v>
      </c>
      <c r="B70" s="29">
        <f>B69/$G$45</f>
        <v>0</v>
      </c>
      <c r="C70" s="29">
        <f t="shared" ref="C70:K70" si="18">C69/$G$45</f>
        <v>0</v>
      </c>
      <c r="D70" s="29">
        <f t="shared" si="18"/>
        <v>0</v>
      </c>
      <c r="E70" s="29">
        <f t="shared" si="18"/>
        <v>0</v>
      </c>
      <c r="F70" s="29">
        <f t="shared" si="18"/>
        <v>0</v>
      </c>
      <c r="G70" s="29">
        <f t="shared" si="18"/>
        <v>0</v>
      </c>
      <c r="H70" s="29">
        <f t="shared" si="18"/>
        <v>0</v>
      </c>
      <c r="I70" s="29">
        <f t="shared" si="18"/>
        <v>0</v>
      </c>
      <c r="J70" s="29">
        <f t="shared" si="18"/>
        <v>0</v>
      </c>
      <c r="K70" s="29">
        <f t="shared" si="18"/>
        <v>0</v>
      </c>
      <c r="L70" s="29">
        <f>L69/$G$45</f>
        <v>0</v>
      </c>
    </row>
    <row r="71" spans="1:18" x14ac:dyDescent="0.35">
      <c r="A71" s="30"/>
      <c r="B71" s="31"/>
      <c r="C71" s="31"/>
      <c r="D71" s="31"/>
      <c r="E71" s="31"/>
      <c r="F71" s="31"/>
      <c r="G71" s="31"/>
      <c r="H71" s="31"/>
      <c r="I71" s="31"/>
      <c r="J71" s="31"/>
      <c r="K71" s="31"/>
      <c r="L71" s="31"/>
    </row>
    <row r="72" spans="1:18" s="1" customFormat="1" ht="26" x14ac:dyDescent="0.35">
      <c r="A72" s="139" t="s">
        <v>93</v>
      </c>
      <c r="B72" s="140"/>
      <c r="C72" s="140"/>
      <c r="D72" s="140"/>
      <c r="E72" s="140"/>
      <c r="F72" s="140"/>
      <c r="G72" s="140"/>
      <c r="H72" s="140"/>
      <c r="I72" s="140"/>
      <c r="J72" s="140"/>
      <c r="K72" s="140"/>
      <c r="L72" s="141"/>
      <c r="M72" s="2"/>
      <c r="N72" s="2"/>
      <c r="O72" s="2"/>
      <c r="P72" s="2"/>
      <c r="Q72" s="2"/>
      <c r="R72" s="2"/>
    </row>
    <row r="73" spans="1:18" s="1" customFormat="1" x14ac:dyDescent="0.35">
      <c r="A73" s="137" t="s">
        <v>1</v>
      </c>
      <c r="B73" s="132" t="s">
        <v>21</v>
      </c>
      <c r="C73" s="133"/>
      <c r="D73" s="133"/>
      <c r="E73" s="133"/>
      <c r="F73" s="133"/>
      <c r="G73" s="133"/>
      <c r="H73" s="133"/>
      <c r="I73" s="133"/>
      <c r="J73" s="133"/>
      <c r="K73" s="133"/>
      <c r="L73" s="133"/>
      <c r="M73" s="2"/>
      <c r="N73" s="2"/>
      <c r="O73" s="2"/>
      <c r="P73" s="2"/>
      <c r="Q73" s="2"/>
      <c r="R73" s="2"/>
    </row>
    <row r="74" spans="1:18" s="33" customFormat="1" ht="43.5" x14ac:dyDescent="0.35">
      <c r="A74" s="138"/>
      <c r="B74" s="24" t="s">
        <v>38</v>
      </c>
      <c r="C74" s="24" t="s">
        <v>39</v>
      </c>
      <c r="D74" s="24" t="s">
        <v>24</v>
      </c>
      <c r="E74" s="24" t="s">
        <v>25</v>
      </c>
      <c r="F74" s="24" t="s">
        <v>40</v>
      </c>
      <c r="G74" s="24" t="s">
        <v>27</v>
      </c>
      <c r="H74" s="24" t="s">
        <v>28</v>
      </c>
      <c r="I74" s="24" t="s">
        <v>29</v>
      </c>
      <c r="J74" s="24" t="s">
        <v>30</v>
      </c>
      <c r="K74" s="24" t="s">
        <v>31</v>
      </c>
      <c r="L74" s="3" t="s">
        <v>32</v>
      </c>
      <c r="M74" s="32"/>
      <c r="N74" s="32"/>
      <c r="O74" s="32"/>
      <c r="P74" s="32"/>
      <c r="Q74" s="32"/>
      <c r="R74" s="32"/>
    </row>
    <row r="75" spans="1:18" x14ac:dyDescent="0.35">
      <c r="A75" s="106" t="str">
        <f>A8</f>
        <v>Commercial</v>
      </c>
      <c r="B75" s="9"/>
      <c r="C75" s="9"/>
      <c r="D75" s="9"/>
      <c r="E75" s="9"/>
      <c r="F75" s="9"/>
      <c r="G75" s="9"/>
      <c r="H75" s="9"/>
      <c r="I75" s="9"/>
      <c r="J75" s="9"/>
      <c r="K75" s="9"/>
      <c r="L75" s="25" t="str">
        <f>IF(SUM(B75:K75)&gt;$D$8,"BMP acreage exceeds land use acreage"," ")</f>
        <v xml:space="preserve"> </v>
      </c>
    </row>
    <row r="76" spans="1:18" x14ac:dyDescent="0.35">
      <c r="A76" s="106" t="str">
        <f t="shared" ref="A76:A90" si="19">A9</f>
        <v>Industrial</v>
      </c>
      <c r="B76" s="9"/>
      <c r="C76" s="9"/>
      <c r="D76" s="9"/>
      <c r="E76" s="9"/>
      <c r="F76" s="9"/>
      <c r="G76" s="9"/>
      <c r="H76" s="9"/>
      <c r="I76" s="9"/>
      <c r="J76" s="9"/>
      <c r="K76" s="9"/>
      <c r="L76" s="25" t="str">
        <f>IF(SUM(B76:K76)&gt;$D$9,"BMP acreage exceeds land use acreage"," ")</f>
        <v xml:space="preserve"> </v>
      </c>
    </row>
    <row r="77" spans="1:18" x14ac:dyDescent="0.35">
      <c r="A77" s="106" t="str">
        <f t="shared" si="19"/>
        <v>Institutional</v>
      </c>
      <c r="B77" s="9"/>
      <c r="C77" s="9"/>
      <c r="D77" s="9"/>
      <c r="E77" s="9"/>
      <c r="F77" s="9"/>
      <c r="G77" s="9"/>
      <c r="H77" s="9"/>
      <c r="I77" s="9"/>
      <c r="J77" s="9"/>
      <c r="K77" s="9"/>
      <c r="L77" s="25" t="str">
        <f>IF(SUM(B77:K77)&gt;$D$10,"BMP acreage exceeds land use acreage"," ")</f>
        <v xml:space="preserve"> </v>
      </c>
    </row>
    <row r="78" spans="1:18" x14ac:dyDescent="0.35">
      <c r="A78" s="106" t="str">
        <f t="shared" si="19"/>
        <v>Multi-use</v>
      </c>
      <c r="B78" s="9"/>
      <c r="C78" s="9"/>
      <c r="D78" s="9"/>
      <c r="E78" s="9"/>
      <c r="F78" s="9"/>
      <c r="G78" s="9"/>
      <c r="H78" s="9"/>
      <c r="I78" s="9"/>
      <c r="J78" s="9"/>
      <c r="K78" s="9"/>
      <c r="L78" s="25" t="str">
        <f>IF(SUM(B78:K78)&gt;$D$11,"BMP acreage exceeds land use acreage"," ")</f>
        <v xml:space="preserve"> </v>
      </c>
    </row>
    <row r="79" spans="1:18" x14ac:dyDescent="0.35">
      <c r="A79" s="106" t="str">
        <f t="shared" si="19"/>
        <v>Municipal</v>
      </c>
      <c r="B79" s="9"/>
      <c r="C79" s="9"/>
      <c r="D79" s="9"/>
      <c r="E79" s="9"/>
      <c r="F79" s="9"/>
      <c r="G79" s="9"/>
      <c r="H79" s="9"/>
      <c r="I79" s="9"/>
      <c r="J79" s="9"/>
      <c r="K79" s="9"/>
      <c r="L79" s="25" t="str">
        <f>IF(SUM(B79:K79)&gt;$D$12,"BMP acreage exceeds land use acreage"," ")</f>
        <v xml:space="preserve"> </v>
      </c>
    </row>
    <row r="80" spans="1:18" x14ac:dyDescent="0.35">
      <c r="A80" s="106" t="str">
        <f t="shared" si="19"/>
        <v>Open space</v>
      </c>
      <c r="B80" s="9"/>
      <c r="C80" s="9"/>
      <c r="D80" s="9"/>
      <c r="E80" s="9"/>
      <c r="F80" s="9"/>
      <c r="G80" s="9"/>
      <c r="H80" s="9"/>
      <c r="I80" s="9"/>
      <c r="J80" s="9"/>
      <c r="K80" s="9"/>
      <c r="L80" s="25" t="str">
        <f>IF(SUM(B80:K80)&gt;$D$13,"BMP acreage exceeds land use acreage"," ")</f>
        <v xml:space="preserve"> </v>
      </c>
    </row>
    <row r="81" spans="1:12" x14ac:dyDescent="0.35">
      <c r="A81" s="106" t="str">
        <f t="shared" si="19"/>
        <v>Residential</v>
      </c>
      <c r="B81" s="9"/>
      <c r="C81" s="9"/>
      <c r="D81" s="9"/>
      <c r="E81" s="9"/>
      <c r="F81" s="9"/>
      <c r="G81" s="9"/>
      <c r="H81" s="9"/>
      <c r="I81" s="9"/>
      <c r="J81" s="9"/>
      <c r="K81" s="9"/>
      <c r="L81" s="25" t="str">
        <f>IF(SUM(B81:K81)&gt;$D$14,"BMP acreage exceeds land use acreage"," ")</f>
        <v xml:space="preserve"> </v>
      </c>
    </row>
    <row r="82" spans="1:12" x14ac:dyDescent="0.35">
      <c r="A82" s="106" t="str">
        <f t="shared" si="19"/>
        <v>Park</v>
      </c>
      <c r="B82" s="9"/>
      <c r="C82" s="9"/>
      <c r="D82" s="9"/>
      <c r="E82" s="9"/>
      <c r="F82" s="9"/>
      <c r="G82" s="9"/>
      <c r="H82" s="9"/>
      <c r="I82" s="9"/>
      <c r="J82" s="9"/>
      <c r="K82" s="9"/>
      <c r="L82" s="25" t="str">
        <f>IF(SUM(B82:K82)&gt;$D$15,"BMP acreage exceeds land use acreage"," ")</f>
        <v xml:space="preserve"> </v>
      </c>
    </row>
    <row r="83" spans="1:12" x14ac:dyDescent="0.35">
      <c r="A83" s="106" t="str">
        <f t="shared" si="19"/>
        <v>Agriculture</v>
      </c>
      <c r="B83" s="9"/>
      <c r="C83" s="9"/>
      <c r="D83" s="9"/>
      <c r="E83" s="9"/>
      <c r="F83" s="9"/>
      <c r="G83" s="9"/>
      <c r="H83" s="9"/>
      <c r="I83" s="9"/>
      <c r="J83" s="9"/>
      <c r="K83" s="9"/>
      <c r="L83" s="25" t="str">
        <f>IF(SUM(B83:K83)&gt;$D$16,"BMP acreage exceeds land use acreage"," ")</f>
        <v xml:space="preserve"> </v>
      </c>
    </row>
    <row r="84" spans="1:12" x14ac:dyDescent="0.35">
      <c r="A84" s="106" t="str">
        <f t="shared" si="19"/>
        <v>Transportation</v>
      </c>
      <c r="B84" s="9"/>
      <c r="C84" s="9"/>
      <c r="D84" s="9"/>
      <c r="E84" s="9"/>
      <c r="F84" s="9"/>
      <c r="G84" s="9"/>
      <c r="H84" s="9"/>
      <c r="I84" s="9"/>
      <c r="J84" s="9"/>
      <c r="K84" s="9"/>
      <c r="L84" s="25" t="str">
        <f>IF(SUM(B84:K84)&gt;$D$17,"BMP acreage exceeds land use acreage"," ")</f>
        <v xml:space="preserve"> </v>
      </c>
    </row>
    <row r="85" spans="1:12" x14ac:dyDescent="0.35">
      <c r="A85" s="106" t="str">
        <f t="shared" si="19"/>
        <v>Water</v>
      </c>
      <c r="B85" s="9"/>
      <c r="C85" s="9"/>
      <c r="D85" s="9"/>
      <c r="E85" s="9"/>
      <c r="F85" s="9"/>
      <c r="G85" s="9"/>
      <c r="H85" s="9"/>
      <c r="I85" s="9"/>
      <c r="J85" s="9"/>
      <c r="K85" s="9"/>
      <c r="L85" s="25" t="str">
        <f>IF(SUM(B85:K85)&gt;$D$18,"BMP acreage exceeds land use acreage"," ")</f>
        <v xml:space="preserve"> </v>
      </c>
    </row>
    <row r="86" spans="1:12" x14ac:dyDescent="0.35">
      <c r="A86" s="106" t="str">
        <f t="shared" si="19"/>
        <v>User specified</v>
      </c>
      <c r="B86" s="9"/>
      <c r="C86" s="9"/>
      <c r="D86" s="9"/>
      <c r="E86" s="9"/>
      <c r="F86" s="9"/>
      <c r="G86" s="9"/>
      <c r="H86" s="9"/>
      <c r="I86" s="9"/>
      <c r="J86" s="9"/>
      <c r="K86" s="9"/>
      <c r="L86" s="25" t="str">
        <f>IF(SUM(B86:K86)&gt;$D$19,"BMP acreage exceeds land use acreage"," ")</f>
        <v xml:space="preserve"> </v>
      </c>
    </row>
    <row r="87" spans="1:12" x14ac:dyDescent="0.35">
      <c r="A87" s="106" t="str">
        <f t="shared" si="19"/>
        <v>User specified</v>
      </c>
      <c r="B87" s="9"/>
      <c r="C87" s="9"/>
      <c r="D87" s="9"/>
      <c r="E87" s="9"/>
      <c r="F87" s="9"/>
      <c r="G87" s="9"/>
      <c r="H87" s="9"/>
      <c r="I87" s="9"/>
      <c r="J87" s="9"/>
      <c r="K87" s="9"/>
      <c r="L87" s="25"/>
    </row>
    <row r="88" spans="1:12" x14ac:dyDescent="0.35">
      <c r="A88" s="106" t="str">
        <f t="shared" si="19"/>
        <v>User specified</v>
      </c>
      <c r="B88" s="9"/>
      <c r="C88" s="9"/>
      <c r="D88" s="9"/>
      <c r="E88" s="9"/>
      <c r="F88" s="9"/>
      <c r="G88" s="9"/>
      <c r="H88" s="9"/>
      <c r="I88" s="9"/>
      <c r="J88" s="9"/>
      <c r="K88" s="9"/>
      <c r="L88" s="25"/>
    </row>
    <row r="89" spans="1:12" x14ac:dyDescent="0.35">
      <c r="A89" s="106" t="str">
        <f t="shared" si="19"/>
        <v>User specified</v>
      </c>
      <c r="B89" s="9"/>
      <c r="C89" s="9"/>
      <c r="D89" s="9"/>
      <c r="E89" s="9"/>
      <c r="F89" s="9"/>
      <c r="G89" s="9"/>
      <c r="H89" s="9"/>
      <c r="I89" s="9"/>
      <c r="J89" s="9"/>
      <c r="K89" s="9"/>
      <c r="L89" s="25"/>
    </row>
    <row r="90" spans="1:12" x14ac:dyDescent="0.35">
      <c r="A90" s="106" t="str">
        <f t="shared" si="19"/>
        <v>User specified</v>
      </c>
      <c r="B90" s="9"/>
      <c r="C90" s="9"/>
      <c r="D90" s="9"/>
      <c r="E90" s="9"/>
      <c r="F90" s="9"/>
      <c r="G90" s="9"/>
      <c r="H90" s="9"/>
      <c r="I90" s="9"/>
      <c r="J90" s="9"/>
      <c r="K90" s="9"/>
      <c r="L90" s="25"/>
    </row>
    <row r="91" spans="1:12" x14ac:dyDescent="0.35">
      <c r="A91" s="34" t="s">
        <v>41</v>
      </c>
      <c r="B91" s="104">
        <v>0.85</v>
      </c>
      <c r="C91" s="104">
        <v>0</v>
      </c>
      <c r="D91" s="104">
        <v>0.68</v>
      </c>
      <c r="E91" s="104">
        <v>0.96</v>
      </c>
      <c r="F91" s="104">
        <v>0.74</v>
      </c>
      <c r="G91" s="104">
        <v>0.85</v>
      </c>
      <c r="H91" s="104">
        <v>0.68</v>
      </c>
      <c r="I91" s="104">
        <v>0.84</v>
      </c>
      <c r="J91" s="104">
        <v>0.73</v>
      </c>
      <c r="K91" s="104">
        <v>0.4</v>
      </c>
      <c r="L91" s="95" t="str">
        <f>IF(OR(B91&lt;&gt;C100,C91&lt;&gt;C101,D91&lt;&gt;C102,E91&lt;&gt;C103,F91&lt;&gt;C104,G91&lt;&gt;C105,H91&lt;&gt;C106,I91&lt;&gt;C107,J91&lt;&gt;C108),"value changed"," ")</f>
        <v xml:space="preserve"> </v>
      </c>
    </row>
    <row r="92" spans="1:12" ht="29" x14ac:dyDescent="0.35">
      <c r="A92" s="27" t="s">
        <v>34</v>
      </c>
      <c r="B92" s="104">
        <v>0.9</v>
      </c>
      <c r="C92" s="104">
        <v>0.9</v>
      </c>
      <c r="D92" s="104">
        <v>0.9</v>
      </c>
      <c r="E92" s="104">
        <v>0.9</v>
      </c>
      <c r="F92" s="104">
        <v>0.9</v>
      </c>
      <c r="G92" s="104">
        <v>0.9</v>
      </c>
      <c r="H92" s="104">
        <v>0.9</v>
      </c>
      <c r="I92" s="104">
        <v>1</v>
      </c>
      <c r="J92" s="104">
        <v>1</v>
      </c>
      <c r="K92" s="104">
        <v>0.9</v>
      </c>
      <c r="L92" s="95" t="str">
        <f>IF(OR(B92&lt;&gt;$B$123,C92&lt;&gt;$C$123,D92&lt;&gt;$D$123,E92&lt;&gt;$E$123,F92&lt;&gt;$F$123,G92&lt;&gt;$G$123,H92&lt;&gt;$H$123,I92&lt;&gt;$I$123,J92&lt;&gt;$J$123),"value changed"," ")</f>
        <v xml:space="preserve"> </v>
      </c>
    </row>
    <row r="93" spans="1:12" ht="29" x14ac:dyDescent="0.35">
      <c r="A93" s="27" t="s">
        <v>35</v>
      </c>
      <c r="B93" s="104">
        <v>0.2</v>
      </c>
      <c r="C93" s="104">
        <v>0.9</v>
      </c>
      <c r="D93" s="104">
        <v>0</v>
      </c>
      <c r="E93" s="104">
        <v>0</v>
      </c>
      <c r="F93" s="104">
        <v>0.2</v>
      </c>
      <c r="G93" s="104">
        <v>0</v>
      </c>
      <c r="H93" s="104">
        <v>0</v>
      </c>
      <c r="I93" s="104">
        <v>0</v>
      </c>
      <c r="J93" s="104">
        <v>0</v>
      </c>
      <c r="K93" s="104">
        <v>0</v>
      </c>
      <c r="L93" s="95" t="str">
        <f>IF(OR(B93&lt;&gt;$B$124,C93&lt;&gt;$C$124,D93&lt;&gt;$D$124,E93&lt;&gt;$E$124,F93&lt;&gt;$F$124,G93&lt;&gt;$G$124,H93&lt;&gt;$H$124,I93&lt;&gt;$I$124,J93&lt;&gt;$J$124),"value changed"," ")</f>
        <v xml:space="preserve"> </v>
      </c>
    </row>
    <row r="94" spans="1:12" x14ac:dyDescent="0.35">
      <c r="A94" s="15" t="s">
        <v>36</v>
      </c>
      <c r="B94" s="35">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5">
        <f t="shared" ref="C94:K94" si="20">(((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5">
        <f t="shared" si="20"/>
        <v>0</v>
      </c>
      <c r="E94" s="35">
        <f t="shared" si="20"/>
        <v>0</v>
      </c>
      <c r="F94" s="35">
        <f t="shared" si="20"/>
        <v>0</v>
      </c>
      <c r="G94" s="35">
        <f t="shared" si="20"/>
        <v>0</v>
      </c>
      <c r="H94" s="35">
        <f t="shared" si="20"/>
        <v>0</v>
      </c>
      <c r="I94" s="35">
        <f t="shared" si="20"/>
        <v>0</v>
      </c>
      <c r="J94" s="35">
        <f t="shared" si="20"/>
        <v>0</v>
      </c>
      <c r="K94" s="35">
        <f t="shared" si="20"/>
        <v>0</v>
      </c>
      <c r="L94" s="35">
        <f>SUM(B94:K94)</f>
        <v>0</v>
      </c>
    </row>
    <row r="95" spans="1:12" x14ac:dyDescent="0.35">
      <c r="A95" s="15" t="s">
        <v>37</v>
      </c>
      <c r="B95" s="29">
        <f>B94/$H$45</f>
        <v>0</v>
      </c>
      <c r="C95" s="29">
        <f t="shared" ref="C95:K95" si="21">C94/$H$45</f>
        <v>0</v>
      </c>
      <c r="D95" s="29">
        <f t="shared" si="21"/>
        <v>0</v>
      </c>
      <c r="E95" s="29">
        <f t="shared" si="21"/>
        <v>0</v>
      </c>
      <c r="F95" s="29">
        <f t="shared" si="21"/>
        <v>0</v>
      </c>
      <c r="G95" s="29">
        <f t="shared" si="21"/>
        <v>0</v>
      </c>
      <c r="H95" s="29">
        <f t="shared" si="21"/>
        <v>0</v>
      </c>
      <c r="I95" s="29">
        <f t="shared" si="21"/>
        <v>0</v>
      </c>
      <c r="J95" s="29">
        <f t="shared" si="21"/>
        <v>0</v>
      </c>
      <c r="K95" s="29">
        <f t="shared" si="21"/>
        <v>0</v>
      </c>
      <c r="L95" s="29">
        <f>L94/$H$45</f>
        <v>0</v>
      </c>
    </row>
    <row r="96" spans="1:12" x14ac:dyDescent="0.35">
      <c r="A96" s="20"/>
      <c r="B96" s="21"/>
      <c r="C96" s="21"/>
      <c r="D96" s="21"/>
      <c r="E96" s="21"/>
      <c r="F96" s="21"/>
      <c r="G96" s="21"/>
      <c r="H96" s="21"/>
      <c r="I96" s="21"/>
      <c r="J96" s="21"/>
      <c r="K96" s="21"/>
      <c r="L96" s="21"/>
    </row>
    <row r="97" spans="1:18" s="1" customFormat="1" ht="26" x14ac:dyDescent="0.35">
      <c r="A97" s="139" t="s">
        <v>92</v>
      </c>
      <c r="B97" s="140"/>
      <c r="C97" s="140"/>
      <c r="D97" s="140"/>
      <c r="E97" s="140"/>
      <c r="F97" s="140"/>
      <c r="G97" s="140"/>
      <c r="H97" s="140"/>
      <c r="I97" s="140"/>
      <c r="J97" s="140"/>
      <c r="K97" s="140"/>
      <c r="L97" s="141"/>
      <c r="M97" s="2"/>
      <c r="N97" s="2"/>
      <c r="O97" s="2"/>
      <c r="P97" s="2"/>
      <c r="Q97" s="2"/>
      <c r="R97" s="2"/>
    </row>
    <row r="98" spans="1:18" ht="45" customHeight="1" x14ac:dyDescent="0.35">
      <c r="A98" s="146" t="s">
        <v>42</v>
      </c>
      <c r="B98" s="42" t="s">
        <v>43</v>
      </c>
      <c r="C98" s="42" t="s">
        <v>44</v>
      </c>
      <c r="D98" s="134" t="s">
        <v>104</v>
      </c>
      <c r="E98" s="134"/>
      <c r="F98" s="134"/>
      <c r="G98" s="134"/>
      <c r="H98" s="134"/>
      <c r="I98" s="134"/>
      <c r="J98" s="134"/>
      <c r="K98" s="134"/>
      <c r="L98" s="134"/>
    </row>
    <row r="99" spans="1:18" ht="15" customHeight="1" x14ac:dyDescent="0.35">
      <c r="A99" s="148"/>
      <c r="B99" s="43" t="s">
        <v>45</v>
      </c>
      <c r="C99" s="43" t="s">
        <v>45</v>
      </c>
      <c r="D99" s="134"/>
      <c r="E99" s="134"/>
      <c r="F99" s="134"/>
      <c r="G99" s="134"/>
      <c r="H99" s="134"/>
      <c r="I99" s="134"/>
      <c r="J99" s="134"/>
      <c r="K99" s="134"/>
      <c r="L99" s="134"/>
    </row>
    <row r="100" spans="1:18" ht="15" customHeight="1" x14ac:dyDescent="0.35">
      <c r="A100" s="4" t="s">
        <v>38</v>
      </c>
      <c r="B100" s="100">
        <v>0.44</v>
      </c>
      <c r="C100" s="100">
        <v>0.85</v>
      </c>
      <c r="D100" s="134"/>
      <c r="E100" s="134"/>
      <c r="F100" s="134"/>
      <c r="G100" s="134"/>
      <c r="H100" s="134"/>
      <c r="I100" s="134"/>
      <c r="J100" s="134"/>
      <c r="K100" s="134"/>
      <c r="L100" s="134"/>
    </row>
    <row r="101" spans="1:18" ht="29" x14ac:dyDescent="0.35">
      <c r="A101" s="73" t="s">
        <v>46</v>
      </c>
      <c r="B101" s="100">
        <v>0</v>
      </c>
      <c r="C101" s="100">
        <v>0</v>
      </c>
      <c r="D101" s="134"/>
      <c r="E101" s="134"/>
      <c r="F101" s="134"/>
      <c r="G101" s="134"/>
      <c r="H101" s="134"/>
      <c r="I101" s="134"/>
      <c r="J101" s="134"/>
      <c r="K101" s="134"/>
      <c r="L101" s="134"/>
    </row>
    <row r="102" spans="1:18" ht="15" customHeight="1" x14ac:dyDescent="0.35">
      <c r="A102" s="24" t="s">
        <v>24</v>
      </c>
      <c r="B102" s="100">
        <v>0</v>
      </c>
      <c r="C102" s="100">
        <v>0.68</v>
      </c>
      <c r="D102" s="134"/>
      <c r="E102" s="134"/>
      <c r="F102" s="134"/>
      <c r="G102" s="134"/>
      <c r="H102" s="134"/>
      <c r="I102" s="134"/>
      <c r="J102" s="134"/>
      <c r="K102" s="134"/>
      <c r="L102" s="134"/>
    </row>
    <row r="103" spans="1:18" ht="15" customHeight="1" x14ac:dyDescent="0.35">
      <c r="A103" s="4" t="s">
        <v>25</v>
      </c>
      <c r="B103" s="100">
        <v>0</v>
      </c>
      <c r="C103" s="100">
        <v>0.96</v>
      </c>
      <c r="D103" s="134"/>
      <c r="E103" s="134"/>
      <c r="F103" s="134"/>
      <c r="G103" s="134"/>
      <c r="H103" s="134"/>
      <c r="I103" s="134"/>
      <c r="J103" s="134"/>
      <c r="K103" s="134"/>
      <c r="L103" s="134"/>
    </row>
    <row r="104" spans="1:18" ht="15" customHeight="1" x14ac:dyDescent="0.35">
      <c r="A104" s="4" t="s">
        <v>40</v>
      </c>
      <c r="B104" s="100">
        <v>0.45</v>
      </c>
      <c r="C104" s="100">
        <v>0.74</v>
      </c>
      <c r="D104" s="134"/>
      <c r="E104" s="134"/>
      <c r="F104" s="134"/>
      <c r="G104" s="134"/>
      <c r="H104" s="134"/>
      <c r="I104" s="134"/>
      <c r="J104" s="134"/>
      <c r="K104" s="134"/>
      <c r="L104" s="134"/>
    </row>
    <row r="105" spans="1:18" ht="15" customHeight="1" x14ac:dyDescent="0.35">
      <c r="A105" s="4" t="s">
        <v>27</v>
      </c>
      <c r="B105" s="100">
        <v>0.47</v>
      </c>
      <c r="C105" s="100">
        <v>0.85</v>
      </c>
      <c r="D105" s="134"/>
      <c r="E105" s="134"/>
      <c r="F105" s="134"/>
      <c r="G105" s="134"/>
      <c r="H105" s="134"/>
      <c r="I105" s="134"/>
      <c r="J105" s="134"/>
      <c r="K105" s="134"/>
      <c r="L105" s="134"/>
    </row>
    <row r="106" spans="1:18" ht="15" customHeight="1" x14ac:dyDescent="0.35">
      <c r="A106" s="4" t="s">
        <v>28</v>
      </c>
      <c r="B106" s="100">
        <v>0.4</v>
      </c>
      <c r="C106" s="100">
        <v>0.68</v>
      </c>
      <c r="D106" s="134"/>
      <c r="E106" s="134"/>
      <c r="F106" s="134"/>
      <c r="G106" s="134"/>
      <c r="H106" s="134"/>
      <c r="I106" s="134"/>
      <c r="J106" s="134"/>
      <c r="K106" s="134"/>
      <c r="L106" s="134"/>
    </row>
    <row r="107" spans="1:18" ht="15" customHeight="1" x14ac:dyDescent="0.35">
      <c r="A107" s="4" t="s">
        <v>29</v>
      </c>
      <c r="B107" s="100">
        <v>0.5</v>
      </c>
      <c r="C107" s="100">
        <v>0.84</v>
      </c>
      <c r="D107" s="134"/>
      <c r="E107" s="134"/>
      <c r="F107" s="134"/>
      <c r="G107" s="134"/>
      <c r="H107" s="134"/>
      <c r="I107" s="134"/>
      <c r="J107" s="134"/>
      <c r="K107" s="134"/>
      <c r="L107" s="134"/>
    </row>
    <row r="108" spans="1:18" ht="15" customHeight="1" x14ac:dyDescent="0.35">
      <c r="A108" s="4" t="s">
        <v>30</v>
      </c>
      <c r="B108" s="101">
        <v>0.38</v>
      </c>
      <c r="C108" s="100">
        <v>0.73</v>
      </c>
      <c r="D108" s="134"/>
      <c r="E108" s="134"/>
      <c r="F108" s="134"/>
      <c r="G108" s="134"/>
      <c r="H108" s="134"/>
      <c r="I108" s="134"/>
      <c r="J108" s="134"/>
      <c r="K108" s="134"/>
      <c r="L108" s="134"/>
    </row>
    <row r="109" spans="1:18" ht="15" customHeight="1" x14ac:dyDescent="0.35">
      <c r="A109" s="149" t="s">
        <v>47</v>
      </c>
      <c r="B109" s="149" t="s">
        <v>48</v>
      </c>
      <c r="C109" s="149"/>
      <c r="D109" s="147" t="s">
        <v>49</v>
      </c>
      <c r="E109" s="134" t="s">
        <v>105</v>
      </c>
      <c r="F109" s="134"/>
      <c r="G109" s="134"/>
      <c r="H109" s="134"/>
      <c r="I109" s="134"/>
      <c r="J109" s="134"/>
      <c r="K109" s="134"/>
      <c r="L109" s="134"/>
    </row>
    <row r="110" spans="1:18" ht="15" customHeight="1" x14ac:dyDescent="0.35">
      <c r="A110" s="149"/>
      <c r="B110" s="103" t="s">
        <v>50</v>
      </c>
      <c r="C110" s="103" t="s">
        <v>51</v>
      </c>
      <c r="D110" s="147"/>
      <c r="E110" s="134"/>
      <c r="F110" s="134"/>
      <c r="G110" s="134"/>
      <c r="H110" s="134"/>
      <c r="I110" s="134"/>
      <c r="J110" s="134"/>
      <c r="K110" s="134"/>
      <c r="L110" s="134"/>
    </row>
    <row r="111" spans="1:18" ht="15" customHeight="1" x14ac:dyDescent="0.35">
      <c r="A111" s="81" t="s">
        <v>12</v>
      </c>
      <c r="B111" s="99">
        <v>0.2</v>
      </c>
      <c r="C111" s="99">
        <v>75</v>
      </c>
      <c r="D111" s="99">
        <v>0.71</v>
      </c>
      <c r="E111" s="134"/>
      <c r="F111" s="134"/>
      <c r="G111" s="134"/>
      <c r="H111" s="134"/>
      <c r="I111" s="134"/>
      <c r="J111" s="134"/>
      <c r="K111" s="134"/>
      <c r="L111" s="134"/>
    </row>
    <row r="112" spans="1:18" ht="15" customHeight="1" x14ac:dyDescent="0.35">
      <c r="A112" s="81" t="s">
        <v>13</v>
      </c>
      <c r="B112" s="99">
        <v>0.23499999999999999</v>
      </c>
      <c r="C112" s="99">
        <v>93</v>
      </c>
      <c r="D112" s="99">
        <v>0.68</v>
      </c>
      <c r="E112" s="134"/>
      <c r="F112" s="134"/>
      <c r="G112" s="134"/>
      <c r="H112" s="134"/>
      <c r="I112" s="134"/>
      <c r="J112" s="134"/>
      <c r="K112" s="134"/>
      <c r="L112" s="134"/>
    </row>
    <row r="113" spans="1:18" ht="15" customHeight="1" x14ac:dyDescent="0.35">
      <c r="A113" s="81" t="s">
        <v>14</v>
      </c>
      <c r="B113" s="99">
        <v>0.25</v>
      </c>
      <c r="C113" s="99">
        <v>80</v>
      </c>
      <c r="D113" s="99">
        <v>0.3</v>
      </c>
      <c r="E113" s="134"/>
      <c r="F113" s="134"/>
      <c r="G113" s="134"/>
      <c r="H113" s="134"/>
      <c r="I113" s="134"/>
      <c r="J113" s="134"/>
      <c r="K113" s="134"/>
      <c r="L113" s="134"/>
    </row>
    <row r="114" spans="1:18" ht="15" customHeight="1" x14ac:dyDescent="0.35">
      <c r="A114" s="81" t="s">
        <v>15</v>
      </c>
      <c r="B114" s="99">
        <v>0.28999999999999998</v>
      </c>
      <c r="C114" s="99">
        <v>76</v>
      </c>
      <c r="D114" s="99">
        <v>0.5</v>
      </c>
      <c r="E114" s="134"/>
      <c r="F114" s="134"/>
      <c r="G114" s="134"/>
      <c r="H114" s="134"/>
      <c r="I114" s="134"/>
      <c r="J114" s="134"/>
      <c r="K114" s="134"/>
      <c r="L114" s="134"/>
    </row>
    <row r="115" spans="1:18" ht="15" customHeight="1" x14ac:dyDescent="0.35">
      <c r="A115" s="81" t="s">
        <v>16</v>
      </c>
      <c r="B115" s="99">
        <v>0.28999999999999998</v>
      </c>
      <c r="C115" s="99">
        <v>76</v>
      </c>
      <c r="D115" s="99">
        <v>0.5</v>
      </c>
      <c r="E115" s="134"/>
      <c r="F115" s="134"/>
      <c r="G115" s="134"/>
      <c r="H115" s="134"/>
      <c r="I115" s="134"/>
      <c r="J115" s="134"/>
      <c r="K115" s="134"/>
      <c r="L115" s="134"/>
    </row>
    <row r="116" spans="1:18" ht="15" customHeight="1" x14ac:dyDescent="0.35">
      <c r="A116" s="81" t="s">
        <v>17</v>
      </c>
      <c r="B116" s="99">
        <v>0.19</v>
      </c>
      <c r="C116" s="99">
        <v>21</v>
      </c>
      <c r="D116" s="99">
        <v>0.08</v>
      </c>
      <c r="E116" s="134"/>
      <c r="F116" s="134"/>
      <c r="G116" s="134"/>
      <c r="H116" s="134"/>
      <c r="I116" s="134"/>
      <c r="J116" s="134"/>
      <c r="K116" s="134"/>
      <c r="L116" s="134"/>
    </row>
    <row r="117" spans="1:18" ht="15" customHeight="1" x14ac:dyDescent="0.35">
      <c r="A117" s="81" t="s">
        <v>119</v>
      </c>
      <c r="B117" s="99">
        <v>0.32500000000000001</v>
      </c>
      <c r="C117" s="99">
        <v>73</v>
      </c>
      <c r="D117" s="99">
        <v>0.27</v>
      </c>
      <c r="E117" s="134"/>
      <c r="F117" s="134"/>
      <c r="G117" s="134"/>
      <c r="H117" s="134"/>
      <c r="I117" s="134"/>
      <c r="J117" s="134"/>
      <c r="K117" s="134"/>
      <c r="L117" s="134"/>
    </row>
    <row r="118" spans="1:18" ht="15" customHeight="1" x14ac:dyDescent="0.35">
      <c r="A118" s="81" t="s">
        <v>63</v>
      </c>
      <c r="B118" s="99">
        <v>0.19</v>
      </c>
      <c r="C118" s="99">
        <v>21</v>
      </c>
      <c r="D118" s="99">
        <v>0.08</v>
      </c>
      <c r="E118" s="134"/>
      <c r="F118" s="134"/>
      <c r="G118" s="134"/>
      <c r="H118" s="134"/>
      <c r="I118" s="134"/>
      <c r="J118" s="134"/>
      <c r="K118" s="134"/>
      <c r="L118" s="134"/>
    </row>
    <row r="119" spans="1:18" ht="15" customHeight="1" x14ac:dyDescent="0.35">
      <c r="A119" s="81" t="s">
        <v>61</v>
      </c>
      <c r="B119" s="99">
        <v>0.5</v>
      </c>
      <c r="C119" s="99">
        <v>100</v>
      </c>
      <c r="D119" s="99">
        <v>0.11</v>
      </c>
      <c r="E119" s="134"/>
      <c r="F119" s="134"/>
      <c r="G119" s="134"/>
      <c r="H119" s="134"/>
      <c r="I119" s="134"/>
      <c r="J119" s="134"/>
      <c r="K119" s="134"/>
      <c r="L119" s="134"/>
    </row>
    <row r="120" spans="1:18" ht="15" customHeight="1" x14ac:dyDescent="0.35">
      <c r="A120" s="81" t="s">
        <v>18</v>
      </c>
      <c r="B120" s="99">
        <v>0.28000000000000003</v>
      </c>
      <c r="C120" s="99">
        <v>87</v>
      </c>
      <c r="D120" s="99">
        <v>0.8</v>
      </c>
      <c r="E120" s="134"/>
      <c r="F120" s="134"/>
      <c r="G120" s="134"/>
      <c r="H120" s="134"/>
      <c r="I120" s="134"/>
      <c r="J120" s="134"/>
      <c r="K120" s="134"/>
      <c r="L120" s="134"/>
    </row>
    <row r="121" spans="1:18" s="1" customFormat="1" x14ac:dyDescent="0.35">
      <c r="A121" s="146" t="s">
        <v>52</v>
      </c>
      <c r="B121" s="146"/>
      <c r="C121" s="146"/>
      <c r="D121" s="146"/>
      <c r="E121" s="146"/>
      <c r="F121" s="146"/>
      <c r="G121" s="146"/>
      <c r="H121" s="146"/>
      <c r="I121" s="146"/>
      <c r="J121" s="146"/>
      <c r="K121" s="146"/>
      <c r="L121" s="143"/>
      <c r="M121" s="26" t="str">
        <f t="shared" ref="M121:M132" si="22">IF(L121&gt;D8,"WARNING:Total acres treated exceed total acres for this land use"," ")</f>
        <v xml:space="preserve"> </v>
      </c>
      <c r="N121" s="2"/>
      <c r="O121" s="2"/>
      <c r="P121" s="2"/>
      <c r="Q121" s="2"/>
      <c r="R121" s="2"/>
    </row>
    <row r="122" spans="1:18" s="1" customFormat="1" ht="58" x14ac:dyDescent="0.35">
      <c r="A122" s="91"/>
      <c r="B122" s="4" t="s">
        <v>38</v>
      </c>
      <c r="C122" s="45" t="s">
        <v>46</v>
      </c>
      <c r="D122" s="24" t="s">
        <v>24</v>
      </c>
      <c r="E122" s="4" t="s">
        <v>25</v>
      </c>
      <c r="F122" s="4" t="s">
        <v>40</v>
      </c>
      <c r="G122" s="4" t="s">
        <v>27</v>
      </c>
      <c r="H122" s="4" t="s">
        <v>28</v>
      </c>
      <c r="I122" s="4" t="s">
        <v>29</v>
      </c>
      <c r="J122" s="4" t="s">
        <v>30</v>
      </c>
      <c r="K122" s="70" t="s">
        <v>31</v>
      </c>
      <c r="L122" s="144"/>
      <c r="M122" s="26" t="str">
        <f t="shared" si="22"/>
        <v xml:space="preserve"> </v>
      </c>
      <c r="N122" s="2"/>
      <c r="O122" s="2"/>
      <c r="P122" s="2"/>
      <c r="Q122" s="2"/>
      <c r="R122" s="2"/>
    </row>
    <row r="123" spans="1:18" s="1" customFormat="1" ht="29" x14ac:dyDescent="0.35">
      <c r="A123" s="27" t="s">
        <v>34</v>
      </c>
      <c r="B123" s="24">
        <v>0.9</v>
      </c>
      <c r="C123" s="24">
        <v>0.9</v>
      </c>
      <c r="D123" s="24">
        <v>0.9</v>
      </c>
      <c r="E123" s="24">
        <v>0.9</v>
      </c>
      <c r="F123" s="24">
        <v>0.9</v>
      </c>
      <c r="G123" s="24">
        <v>0.9</v>
      </c>
      <c r="H123" s="24">
        <v>0.9</v>
      </c>
      <c r="I123" s="24">
        <v>1</v>
      </c>
      <c r="J123" s="24">
        <v>1</v>
      </c>
      <c r="K123" s="13">
        <v>0.9</v>
      </c>
      <c r="L123" s="144"/>
      <c r="M123" s="26" t="str">
        <f t="shared" si="22"/>
        <v xml:space="preserve"> </v>
      </c>
      <c r="N123" s="2"/>
      <c r="O123" s="2"/>
      <c r="P123" s="2"/>
      <c r="Q123" s="2"/>
      <c r="R123" s="2"/>
    </row>
    <row r="124" spans="1:18" s="1" customFormat="1" ht="29" x14ac:dyDescent="0.35">
      <c r="A124" s="27" t="s">
        <v>35</v>
      </c>
      <c r="B124" s="24">
        <v>0.2</v>
      </c>
      <c r="C124" s="24">
        <v>0.9</v>
      </c>
      <c r="D124" s="24">
        <v>0</v>
      </c>
      <c r="E124" s="24">
        <v>0</v>
      </c>
      <c r="F124" s="24">
        <v>0.2</v>
      </c>
      <c r="G124" s="24">
        <v>0</v>
      </c>
      <c r="H124" s="24">
        <v>0</v>
      </c>
      <c r="I124" s="24">
        <v>0</v>
      </c>
      <c r="J124" s="24">
        <v>0</v>
      </c>
      <c r="K124" s="13">
        <v>0</v>
      </c>
      <c r="L124" s="145"/>
      <c r="M124" s="26" t="str">
        <f t="shared" si="22"/>
        <v xml:space="preserve"> </v>
      </c>
      <c r="N124" s="2"/>
      <c r="O124" s="2"/>
      <c r="P124" s="2"/>
      <c r="Q124" s="2"/>
      <c r="R124" s="2"/>
    </row>
    <row r="125" spans="1:18" s="1" customFormat="1" x14ac:dyDescent="0.35">
      <c r="A125" s="77" t="s">
        <v>53</v>
      </c>
      <c r="B125" s="78"/>
      <c r="C125" s="78"/>
      <c r="D125" s="78"/>
      <c r="E125" s="78"/>
      <c r="F125" s="79"/>
      <c r="G125" s="79"/>
      <c r="H125" s="79"/>
      <c r="I125" s="79"/>
      <c r="J125" s="79"/>
      <c r="K125" s="79"/>
      <c r="L125" s="142"/>
      <c r="M125" s="26" t="str">
        <f t="shared" si="22"/>
        <v xml:space="preserve"> </v>
      </c>
      <c r="N125" s="2"/>
      <c r="O125" s="2"/>
      <c r="P125" s="2"/>
      <c r="Q125" s="2"/>
      <c r="R125" s="2"/>
    </row>
    <row r="126" spans="1:18" s="1" customFormat="1" x14ac:dyDescent="0.35">
      <c r="A126" s="80" t="s">
        <v>54</v>
      </c>
      <c r="B126" s="78"/>
      <c r="C126" s="78"/>
      <c r="D126" s="78"/>
      <c r="E126" s="78"/>
      <c r="F126" s="79"/>
      <c r="G126" s="79"/>
      <c r="H126" s="79"/>
      <c r="I126" s="79"/>
      <c r="J126" s="79"/>
      <c r="K126" s="79"/>
      <c r="L126" s="142"/>
      <c r="M126" s="26" t="str">
        <f t="shared" si="22"/>
        <v xml:space="preserve"> </v>
      </c>
      <c r="N126" s="2"/>
      <c r="O126" s="2"/>
      <c r="P126" s="2"/>
      <c r="Q126" s="2"/>
      <c r="R126" s="2"/>
    </row>
    <row r="127" spans="1:18" s="1" customFormat="1" x14ac:dyDescent="0.35">
      <c r="A127" s="80" t="s">
        <v>55</v>
      </c>
      <c r="B127" s="78"/>
      <c r="C127" s="78"/>
      <c r="D127" s="78"/>
      <c r="E127" s="78"/>
      <c r="F127" s="79"/>
      <c r="G127" s="79"/>
      <c r="H127" s="79"/>
      <c r="I127" s="79"/>
      <c r="J127" s="79"/>
      <c r="K127" s="79"/>
      <c r="L127" s="142"/>
      <c r="M127" s="26" t="str">
        <f t="shared" si="22"/>
        <v xml:space="preserve"> </v>
      </c>
      <c r="N127" s="2"/>
      <c r="O127" s="2"/>
      <c r="P127" s="2"/>
      <c r="Q127" s="2"/>
      <c r="R127" s="2"/>
    </row>
    <row r="128" spans="1:18" s="1" customFormat="1" x14ac:dyDescent="0.35">
      <c r="A128" s="80" t="s">
        <v>56</v>
      </c>
      <c r="B128" s="78"/>
      <c r="C128" s="78"/>
      <c r="D128" s="78"/>
      <c r="E128" s="78"/>
      <c r="F128" s="79"/>
      <c r="G128" s="79"/>
      <c r="H128" s="79"/>
      <c r="I128" s="79"/>
      <c r="J128" s="79"/>
      <c r="K128" s="79"/>
      <c r="L128" s="142"/>
      <c r="M128" s="26" t="str">
        <f t="shared" si="22"/>
        <v xml:space="preserve"> </v>
      </c>
      <c r="N128" s="2"/>
      <c r="O128" s="2"/>
      <c r="P128" s="2"/>
      <c r="Q128" s="2"/>
      <c r="R128" s="2"/>
    </row>
    <row r="129" spans="1:18" s="1" customFormat="1" x14ac:dyDescent="0.35">
      <c r="A129" s="77"/>
      <c r="B129" s="78"/>
      <c r="C129" s="78"/>
      <c r="D129" s="78"/>
      <c r="E129" s="78"/>
      <c r="F129" s="79"/>
      <c r="G129" s="79"/>
      <c r="H129" s="79"/>
      <c r="I129" s="79"/>
      <c r="J129" s="79"/>
      <c r="K129" s="79"/>
      <c r="L129" s="142"/>
      <c r="M129" s="26" t="str">
        <f t="shared" si="22"/>
        <v xml:space="preserve"> </v>
      </c>
      <c r="N129" s="2"/>
      <c r="O129" s="2"/>
      <c r="P129" s="2"/>
      <c r="Q129" s="2"/>
      <c r="R129" s="2"/>
    </row>
    <row r="130" spans="1:18" s="1" customFormat="1" x14ac:dyDescent="0.35">
      <c r="A130" s="77" t="s">
        <v>57</v>
      </c>
      <c r="B130" s="78"/>
      <c r="C130" s="78"/>
      <c r="D130" s="78"/>
      <c r="E130" s="78"/>
      <c r="F130" s="79"/>
      <c r="G130" s="79"/>
      <c r="H130" s="79"/>
      <c r="I130" s="79"/>
      <c r="J130" s="79"/>
      <c r="K130" s="79"/>
      <c r="L130" s="142"/>
      <c r="M130" s="26" t="str">
        <f t="shared" si="22"/>
        <v xml:space="preserve"> </v>
      </c>
      <c r="N130" s="2"/>
      <c r="O130" s="2"/>
      <c r="P130" s="2"/>
      <c r="Q130" s="2"/>
      <c r="R130" s="2"/>
    </row>
    <row r="131" spans="1:18" s="1" customFormat="1" x14ac:dyDescent="0.35">
      <c r="A131" s="80"/>
      <c r="B131" s="78"/>
      <c r="C131" s="78"/>
      <c r="D131" s="78"/>
      <c r="E131" s="78"/>
      <c r="F131" s="79"/>
      <c r="G131" s="79"/>
      <c r="H131" s="79"/>
      <c r="I131" s="79"/>
      <c r="J131" s="79"/>
      <c r="K131" s="79"/>
      <c r="L131" s="142"/>
      <c r="M131" s="26" t="str">
        <f t="shared" si="22"/>
        <v xml:space="preserve"> </v>
      </c>
      <c r="N131" s="2"/>
      <c r="O131" s="2"/>
      <c r="P131" s="2"/>
      <c r="Q131" s="2"/>
      <c r="R131" s="2"/>
    </row>
    <row r="132" spans="1:18" s="1" customFormat="1" x14ac:dyDescent="0.35">
      <c r="A132" s="77"/>
      <c r="B132" s="78"/>
      <c r="C132" s="78"/>
      <c r="D132" s="78"/>
      <c r="E132" s="78"/>
      <c r="F132" s="79"/>
      <c r="G132" s="79"/>
      <c r="H132" s="79"/>
      <c r="I132" s="79"/>
      <c r="J132" s="79"/>
      <c r="K132" s="79"/>
      <c r="L132" s="142"/>
      <c r="M132" s="26" t="str">
        <f t="shared" si="22"/>
        <v xml:space="preserve"> </v>
      </c>
      <c r="N132" s="2"/>
      <c r="O132" s="2"/>
      <c r="P132" s="2"/>
      <c r="Q132" s="2"/>
      <c r="R132" s="2"/>
    </row>
    <row r="133" spans="1:18" s="1" customFormat="1" x14ac:dyDescent="0.35">
      <c r="A133" s="36"/>
      <c r="B133" s="37"/>
      <c r="C133" s="37"/>
      <c r="D133" s="37"/>
      <c r="E133" s="37"/>
      <c r="F133" s="37"/>
      <c r="G133" s="37"/>
      <c r="H133" s="37"/>
      <c r="I133" s="37"/>
      <c r="J133" s="37"/>
      <c r="K133" s="37"/>
      <c r="L133" s="75"/>
      <c r="M133" s="2"/>
      <c r="N133" s="2"/>
      <c r="O133" s="2"/>
      <c r="P133" s="2"/>
      <c r="Q133" s="2"/>
      <c r="R133" s="2"/>
    </row>
  </sheetData>
  <sheetProtection password="EC78" sheet="1" objects="1" scenarios="1"/>
  <mergeCells count="33">
    <mergeCell ref="B4:L4"/>
    <mergeCell ref="A1:L1"/>
    <mergeCell ref="A2:E2"/>
    <mergeCell ref="F2:L2"/>
    <mergeCell ref="A3:E3"/>
    <mergeCell ref="F3:L3"/>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3">
    <dataValidation type="decimal" operator="lessThanOrEqual" allowBlank="1" showInputMessage="1" showErrorMessage="1" error="Area treated by BMP cannot exceed the area for this land use" sqref="C85" xr:uid="{00000000-0002-0000-0800-000000000000}">
      <formula1>$D$18</formula1>
    </dataValidation>
    <dataValidation type="decimal" operator="lessThanOrEqual" allowBlank="1" showInputMessage="1" showErrorMessage="1" error="Area treated by BMP cannot exceed the area for this land use" sqref="C84" xr:uid="{00000000-0002-0000-0800-000001000000}">
      <formula1>$D$17</formula1>
    </dataValidation>
    <dataValidation type="decimal" operator="lessThanOrEqual" allowBlank="1" showInputMessage="1" showErrorMessage="1" error="Area treated by BMP cannot exceed the area for this land use" sqref="C83" xr:uid="{00000000-0002-0000-0800-000002000000}">
      <formula1>$D$16</formula1>
    </dataValidation>
    <dataValidation type="decimal" operator="lessThanOrEqual" allowBlank="1" showInputMessage="1" showErrorMessage="1" error="Area treated by BMP cannot exceed the area for this land use" sqref="C82" xr:uid="{00000000-0002-0000-0800-000003000000}">
      <formula1>$D$15</formula1>
    </dataValidation>
    <dataValidation type="decimal" operator="lessThanOrEqual" allowBlank="1" showInputMessage="1" showErrorMessage="1" error="Area treated by BMP cannot exceed the area for this land use" sqref="C81" xr:uid="{00000000-0002-0000-0800-000004000000}">
      <formula1>$D$14</formula1>
    </dataValidation>
    <dataValidation type="decimal" operator="lessThanOrEqual" allowBlank="1" showInputMessage="1" showErrorMessage="1" error="Area treated by BMP cannot exceed the area for this land use" sqref="C80" xr:uid="{00000000-0002-0000-0800-000005000000}">
      <formula1>$D$13</formula1>
    </dataValidation>
    <dataValidation type="decimal" operator="lessThanOrEqual" allowBlank="1" showInputMessage="1" showErrorMessage="1" error="Area treated by BMP cannot exceed the area for this land use" sqref="C79" xr:uid="{00000000-0002-0000-0800-000006000000}">
      <formula1>$D$12</formula1>
    </dataValidation>
    <dataValidation type="decimal" operator="lessThanOrEqual" allowBlank="1" showInputMessage="1" showErrorMessage="1" error="Area treated by BMP cannot exceed the area for this land use" sqref="C78" xr:uid="{00000000-0002-0000-0800-000007000000}">
      <formula1>$D$11</formula1>
    </dataValidation>
    <dataValidation type="decimal" operator="lessThanOrEqual" allowBlank="1" showInputMessage="1" showErrorMessage="1" error="Area treated by BMP cannot exceed the area for this land use" sqref="C77" xr:uid="{00000000-0002-0000-0800-000008000000}">
      <formula1>$D$10</formula1>
    </dataValidation>
    <dataValidation type="decimal" operator="lessThanOrEqual" allowBlank="1" showInputMessage="1" showErrorMessage="1" error="Area treated by BMP cannot exceed the area for this land use" sqref="C76" xr:uid="{00000000-0002-0000-0800-000009000000}">
      <formula1>$D$9</formula1>
    </dataValidation>
    <dataValidation type="decimal" operator="lessThanOrEqual" allowBlank="1" showInputMessage="1" showErrorMessage="1" error="Area treated by BMP cannot exceed the area for this land use" sqref="C75" xr:uid="{00000000-0002-0000-0800-00000A000000}">
      <formula1>$D$8</formula1>
    </dataValidation>
    <dataValidation type="decimal" operator="lessThanOrEqual" allowBlank="1" showInputMessage="1" showErrorMessage="1" error="Area treated by BMP cannot exceed the area for this land use" sqref="D75:K85 B75:B90" xr:uid="{00000000-0002-0000-0800-00000B000000}">
      <formula1>$D8</formula1>
    </dataValidation>
    <dataValidation allowBlank="1" showInputMessage="1" sqref="B29:F44 B17:C17 B8:C14 F8:F14 F17" xr:uid="{00000000-0002-0000-0800-00000C000000}"/>
    <dataValidation type="decimal" operator="lessThanOrEqual" allowBlank="1" showInputMessage="1" showErrorMessage="1" error="Area treated by BMP cannot exceed the area for this land use" sqref="L125 B98:C99" xr:uid="{00000000-0002-0000-0800-00000D000000}">
      <formula1>$D6</formula1>
    </dataValidation>
    <dataValidation type="decimal" operator="lessThanOrEqual" allowBlank="1" showInputMessage="1" showErrorMessage="1" error="Area treated by BMP cannot exceed the area for this land use" sqref="A129:K132" xr:uid="{00000000-0002-0000-0800-00000E000000}">
      <formula1>$F66</formula1>
    </dataValidation>
    <dataValidation type="decimal" operator="lessThanOrEqual" allowBlank="1" showInputMessage="1" showErrorMessage="1" error="Area treated by BMP cannot exceed the area for this land use" sqref="B50:K65 C86:K90" xr:uid="{00000000-0002-0000-0800-00000F000000}">
      <formula1>$D8</formula1>
    </dataValidation>
    <dataValidation type="decimal" operator="lessThanOrEqual" allowBlank="1" showInputMessage="1" showErrorMessage="1" error="Area treated by BMP cannot exceed the area for this land use" sqref="L121 B124:C124 K121:K128 A121:J121 A125:J128 A122:A124 B122:J122" xr:uid="{00000000-0002-0000-0800-000010000000}">
      <formula1>$F54</formula1>
    </dataValidation>
    <dataValidation type="decimal" operator="greaterThan" allowBlank="1" showInputMessage="1" showErrorMessage="1" error="Must be &gt; 0. If this land use does not exist, enter a very small value (e.g. 0.000001 or less)" sqref="D8:D23" xr:uid="{00000000-0002-0000-0800-000011000000}">
      <formula1>0</formula1>
    </dataValidation>
    <dataValidation errorStyle="warning" allowBlank="1" showInputMessage="1" showErrorMessage="1" error="EMC has been changed" sqref="I8:K17 L29:L44" xr:uid="{00000000-0002-0000-0800-000012000000}"/>
    <dataValidation type="decimal" operator="lessThanOrEqual" allowBlank="1" showInputMessage="1" showErrorMessage="1" error="Must be less than or equal to 1" prompt="Must be less than or equal to 1" sqref="C66:E66 K66 D68:K68 D93:K93 C91" xr:uid="{00000000-0002-0000-0800-000013000000}">
      <formula1>1</formula1>
    </dataValidation>
    <dataValidation type="decimal" operator="lessThanOrEqual" allowBlank="1" showInputMessage="1" showErrorMessage="1" error="Must be 1 or less" prompt="Must be 1 or less" sqref="I67:J67 I92:J92" xr:uid="{00000000-0002-0000-0800-000014000000}">
      <formula1>1</formula1>
    </dataValidation>
    <dataValidation type="decimal" operator="lessThanOrEqual" allowBlank="1" showInputMessage="1" showErrorMessage="1" error="Value must be less than 1" prompt="Value must be less than 1" sqref="B68 B93" xr:uid="{00000000-0002-0000-0800-000015000000}">
      <formula1>1</formula1>
    </dataValidation>
    <dataValidation type="decimal" operator="lessThanOrEqual" allowBlank="1" showInputMessage="1" showErrorMessage="1" error="Value must be 1 or less" prompt="Value must be 1 or less" sqref="B67:H67 C68 K67 B66 F66:J66 B92:H92 C93 K91:K92 B91 D91:J91" xr:uid="{00000000-0002-0000-0800-000016000000}">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00000000-0004-0000-0800-000001000000}"/>
    <hyperlink ref="A5:L5" r:id="rId3" location="Section_1:_Calculation_of_unadjusted_total_loads" display="SECTION 1: UNADJUSTED TOTAL LOAD " xr:uid="{00000000-0004-0000-0800-000002000000}"/>
    <hyperlink ref="E27" r:id="rId4" display="Annual Rainfall" xr:uid="{00000000-0004-0000-0800-000003000000}"/>
    <hyperlink ref="A26:L26" r:id="rId5" location="Section_2:_Calculation_of_adjusted_total_loads" display="SECTION 2: ADJUSTED TOTAL LOAD" xr:uid="{00000000-0004-0000-0800-000004000000}"/>
    <hyperlink ref="A47:L47" r:id="rId6" location="Section_3:_Calculations_for_phosphorus_load_reductions_associated_with_BMP_implementation" display="SECTION 3: PHOSPHORUS LOAD REDUCTIONS ASSOCIATED WITH BMP IMPLEMENTATION" xr:uid="{00000000-0004-0000-0800-000005000000}"/>
    <hyperlink ref="A72:L72" r:id="rId7" location="Section_4:_Calculations_for_TSS_load_reductions_associated_with_BMP_implementation" display="TSS LOAD REDUCTIONS ASSOCIATED WITH BMP IMPLEMENTATION" xr:uid="{00000000-0004-0000-0800-000006000000}"/>
    <hyperlink ref="A97:L97" r:id="rId8" location="Section_5:_Default_values_for_BMP_and_land_use_inputs" display="SECTION 5: BMP AND LAND USE INPUT VALUES" xr:uid="{00000000-0004-0000-0800-000007000000}"/>
    <hyperlink ref="A127" r:id="rId9" xr:uid="{00000000-0004-0000-0800-000008000000}"/>
    <hyperlink ref="A128" r:id="rId10" xr:uid="{00000000-0004-0000-0800-000009000000}"/>
    <hyperlink ref="A126" r:id="rId11" xr:uid="{00000000-0004-0000-0800-00000A000000}"/>
    <hyperlink ref="B122" r:id="rId12" xr:uid="{00000000-0004-0000-0800-00000B000000}"/>
    <hyperlink ref="F122" r:id="rId13" xr:uid="{00000000-0004-0000-0800-00000C000000}"/>
    <hyperlink ref="E122" r:id="rId14" xr:uid="{00000000-0004-0000-0800-00000D000000}"/>
    <hyperlink ref="G122" r:id="rId15" xr:uid="{00000000-0004-0000-0800-00000E000000}"/>
    <hyperlink ref="H122" r:id="rId16" xr:uid="{00000000-0004-0000-0800-00000F000000}"/>
    <hyperlink ref="I122" r:id="rId17" xr:uid="{00000000-0004-0000-0800-000010000000}"/>
    <hyperlink ref="J122" r:id="rId18" xr:uid="{00000000-0004-0000-0800-000011000000}"/>
    <hyperlink ref="A100" r:id="rId19" xr:uid="{00000000-0004-0000-0800-000012000000}"/>
    <hyperlink ref="A104" r:id="rId20" xr:uid="{00000000-0004-0000-0800-000013000000}"/>
    <hyperlink ref="A103" r:id="rId21" xr:uid="{00000000-0004-0000-0800-000014000000}"/>
    <hyperlink ref="A105" r:id="rId22" xr:uid="{00000000-0004-0000-0800-000015000000}"/>
    <hyperlink ref="A106" r:id="rId23" xr:uid="{00000000-0004-0000-0800-000016000000}"/>
    <hyperlink ref="A107" r:id="rId24" xr:uid="{00000000-0004-0000-0800-000017000000}"/>
    <hyperlink ref="A108" r:id="rId25" xr:uid="{00000000-0004-0000-0800-00001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2020-03-24T21:35:27Z</dcterms:modified>
</cp:coreProperties>
</file>