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ublic\Manual\"/>
    </mc:Choice>
  </mc:AlternateContent>
  <bookViews>
    <workbookView xWindow="0" yWindow="0" windowWidth="28800" windowHeight="12300"/>
  </bookViews>
  <sheets>
    <sheet name="Sheet1" sheetId="1" r:id="rId1"/>
  </sheets>
  <calcPr calcId="162913" iterate="1" iterateCount="6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Z16" i="1" l="1"/>
  <c r="Y16" i="1"/>
  <c r="X16" i="1"/>
  <c r="V16" i="1"/>
  <c r="U16" i="1"/>
  <c r="S16" i="1"/>
  <c r="Q16" i="1"/>
  <c r="P16" i="1"/>
  <c r="L16" i="1"/>
  <c r="K16" i="1"/>
  <c r="I16" i="1"/>
  <c r="G16" i="1"/>
  <c r="E16" i="1"/>
  <c r="C16" i="1"/>
</calcChain>
</file>

<file path=xl/sharedStrings.xml><?xml version="1.0" encoding="utf-8"?>
<sst xmlns="http://schemas.openxmlformats.org/spreadsheetml/2006/main" count="146" uniqueCount="76">
  <si>
    <t>Source</t>
  </si>
  <si>
    <t>Notes</t>
  </si>
  <si>
    <t>MN Stormwater Manual</t>
  </si>
  <si>
    <t>MN MIDS Calculator</t>
  </si>
  <si>
    <t>Stormwater Wetland</t>
  </si>
  <si>
    <t>TSS</t>
  </si>
  <si>
    <t>TP</t>
  </si>
  <si>
    <t>Dissolved P</t>
  </si>
  <si>
    <t>Sand Filter</t>
  </si>
  <si>
    <t>Permeable Pavement</t>
  </si>
  <si>
    <t>Swale Main Channel</t>
  </si>
  <si>
    <t>Swale w/ Underdrain</t>
  </si>
  <si>
    <t>Table Calculation</t>
  </si>
  <si>
    <t>Calc. based on design</t>
  </si>
  <si>
    <t>Virginia (Chesapeake Bay Established Efficiency Table)</t>
  </si>
  <si>
    <t>--</t>
  </si>
  <si>
    <t>North Carolina (DEQ)</t>
  </si>
  <si>
    <t>TSS Removal is the average of 5 case studies; Range 58-95%</t>
  </si>
  <si>
    <t>TSS removal is the average of 3 case studies; Range -512-98%</t>
  </si>
  <si>
    <t>TSS Removal is the average of 4 case studies; Range 45-71%</t>
  </si>
  <si>
    <t>International Stormwater BMP Database</t>
  </si>
  <si>
    <r>
      <t xml:space="preserve">Chesapeake Bay and Related Areas (Wetland Basin); Calculated from median influent (43.2 mg/L) and median effluent (15.2 mg/L); </t>
    </r>
    <r>
      <rPr>
        <b/>
        <sz val="8"/>
        <color theme="1"/>
        <rFont val="Calibri"/>
        <family val="2"/>
        <scheme val="minor"/>
      </rPr>
      <t>Average of 7 studies</t>
    </r>
  </si>
  <si>
    <r>
      <t>Wetland Basin; Calculated from median influent (24.5 mg/L) and median effluent (9.4 mg/L)</t>
    </r>
    <r>
      <rPr>
        <b/>
        <sz val="8"/>
        <color theme="1"/>
        <rFont val="Calibri"/>
        <family val="2"/>
        <scheme val="minor"/>
      </rPr>
      <t xml:space="preserve"> Average of 19 studies</t>
    </r>
  </si>
  <si>
    <r>
      <t>Media Filter; Calculated from median influent (50.9 mg/L) and median effluent (8.4 mg/L);</t>
    </r>
    <r>
      <rPr>
        <b/>
        <sz val="8"/>
        <color theme="1"/>
        <rFont val="Calibri"/>
        <family val="2"/>
        <scheme val="minor"/>
      </rPr>
      <t xml:space="preserve"> Average of 23 studies</t>
    </r>
  </si>
  <si>
    <r>
      <t xml:space="preserve">Cheseapeake Bay and Related Areas (Media Filter); Calculated from median influent (18.9 mg/L) and median effluent (9.7 mg/L); </t>
    </r>
    <r>
      <rPr>
        <b/>
        <sz val="8"/>
        <color theme="1"/>
        <rFont val="Calibri"/>
        <family val="2"/>
        <scheme val="minor"/>
      </rPr>
      <t>Average of 4 studies</t>
    </r>
  </si>
  <si>
    <r>
      <t xml:space="preserve">Porous Pavement; Calculated from median influent (90.3 mg/L) and median effluent (24.9 mg/L); </t>
    </r>
    <r>
      <rPr>
        <b/>
        <sz val="8"/>
        <color theme="1"/>
        <rFont val="Calibri"/>
        <family val="2"/>
        <scheme val="minor"/>
      </rPr>
      <t>Average of 8 studies</t>
    </r>
  </si>
  <si>
    <r>
      <t xml:space="preserve">Chesapeake Bay and Related Areas (Porous Pavement); Calculated from median influent (13.1 mg/L) and median effluent (9.7 mg/L); </t>
    </r>
    <r>
      <rPr>
        <b/>
        <sz val="8"/>
        <color theme="1"/>
        <rFont val="Calibri"/>
        <family val="2"/>
        <scheme val="minor"/>
      </rPr>
      <t>Average of 5 studies</t>
    </r>
  </si>
  <si>
    <r>
      <t xml:space="preserve">Biofilter-Grass Swale; Calculated from median influent (27.7 mg/L) and median effluent (21.6 mg/L); </t>
    </r>
    <r>
      <rPr>
        <b/>
        <sz val="8"/>
        <color theme="1"/>
        <rFont val="Calibri"/>
        <family val="2"/>
        <scheme val="minor"/>
      </rPr>
      <t>Average of 23 studies</t>
    </r>
  </si>
  <si>
    <t>Center for Watershed Protection</t>
  </si>
  <si>
    <t>Average of 40 studies</t>
  </si>
  <si>
    <t>Wetland Design Level 1</t>
  </si>
  <si>
    <t>Wetland Design Level 2</t>
  </si>
  <si>
    <t>Filtering Practices Design Level 1</t>
  </si>
  <si>
    <t>Filtering Practices Design Level 2</t>
  </si>
  <si>
    <r>
      <t xml:space="preserve">Calculated from median influent (0.130 mg/L) and median effluent (0.093 mg/L); </t>
    </r>
    <r>
      <rPr>
        <b/>
        <sz val="8"/>
        <color theme="1"/>
        <rFont val="Calibri"/>
        <family val="2"/>
        <scheme val="minor"/>
      </rPr>
      <t>Average of 17 studies</t>
    </r>
  </si>
  <si>
    <r>
      <t xml:space="preserve">Calculated from median influent (0.156 mg/L) and median effluent (0.144 mg/L); </t>
    </r>
    <r>
      <rPr>
        <b/>
        <sz val="8"/>
        <color theme="1"/>
        <rFont val="Calibri"/>
        <family val="2"/>
        <scheme val="minor"/>
      </rPr>
      <t>Average of 8 studies</t>
    </r>
  </si>
  <si>
    <r>
      <t xml:space="preserve">Calculated from median influent (0.168 mg/L) and median effluent (0.091 mg/L); </t>
    </r>
    <r>
      <rPr>
        <b/>
        <sz val="8"/>
        <color theme="1"/>
        <rFont val="Calibri"/>
        <family val="2"/>
        <scheme val="minor"/>
      </rPr>
      <t>Average of 71 studies</t>
    </r>
  </si>
  <si>
    <r>
      <t xml:space="preserve">Calculated from median influent (0.14 mg/L) and median effluent (0.09 mg/L); </t>
    </r>
    <r>
      <rPr>
        <b/>
        <sz val="8"/>
        <color theme="1"/>
        <rFont val="Calibri"/>
        <family val="2"/>
        <scheme val="minor"/>
      </rPr>
      <t>Average of 4 studies</t>
    </r>
  </si>
  <si>
    <t>TP is an average of all design variations listed; Range = 20-80%</t>
  </si>
  <si>
    <t>TSS is an average of all design variations listed; TSS Range = 55-85%;</t>
  </si>
  <si>
    <r>
      <t xml:space="preserve">Calculated from median influent (0.15 mg/L) and median effluent (0.089 mg/L); </t>
    </r>
    <r>
      <rPr>
        <b/>
        <sz val="8"/>
        <color theme="1"/>
        <rFont val="Calibri"/>
        <family val="2"/>
        <scheme val="minor"/>
      </rPr>
      <t>Average of 22 studies</t>
    </r>
  </si>
  <si>
    <r>
      <t xml:space="preserve">Calculated from median influent (0.16 mg/L) and median effluent (0.11 mg/L); </t>
    </r>
    <r>
      <rPr>
        <b/>
        <sz val="8"/>
        <color theme="1"/>
        <rFont val="Calibri"/>
        <family val="2"/>
        <scheme val="minor"/>
      </rPr>
      <t>Average of 4 studies</t>
    </r>
  </si>
  <si>
    <t>Permeable Pavement Level 1 Design</t>
  </si>
  <si>
    <t>Permeable Pavement Level 2 Design</t>
  </si>
  <si>
    <t>Virginia (BMP Clearinghouse)</t>
  </si>
  <si>
    <t>Permeable Pavement (infiltration)</t>
  </si>
  <si>
    <t>Permeable Pavement (filtration)</t>
  </si>
  <si>
    <r>
      <t xml:space="preserve">Calculated from median influent (0.176 mg/L) and median effluent (0.100 mg/L); </t>
    </r>
    <r>
      <rPr>
        <b/>
        <sz val="8"/>
        <color theme="1"/>
        <rFont val="Calibri"/>
        <family val="2"/>
        <scheme val="minor"/>
      </rPr>
      <t>Average of 7 studies</t>
    </r>
  </si>
  <si>
    <r>
      <t xml:space="preserve">Calculated from median influent (0.09 mg/L) and median effluent (0.09 mg/L); </t>
    </r>
    <r>
      <rPr>
        <b/>
        <sz val="8"/>
        <color theme="1"/>
        <rFont val="Calibri"/>
        <family val="2"/>
        <scheme val="minor"/>
      </rPr>
      <t>Average of 5 studies</t>
    </r>
  </si>
  <si>
    <t>Vegetated Open Swales C/D soil, no underdrain</t>
  </si>
  <si>
    <t>Dry swale level 1 design</t>
  </si>
  <si>
    <t>Dry swale level 2 design</t>
  </si>
  <si>
    <t>TSS Removal is the average of 9 case studies; Range         -117%-90%</t>
  </si>
  <si>
    <t>http://www.deq.virginia.gov/Portals/0/DEQ/Water/Guidance/152005.pdf</t>
  </si>
  <si>
    <t>http://owl.cwp.org/mdocs-posts/fraley-mcneall-_national_pollutant_removal_perf_v3/</t>
  </si>
  <si>
    <t>http://www.bmpdatabase.org/Docs/BMP%20Database%20Chesapeake%20Bay%20Paper%20May%202012_Final_wAttachments.pdf</t>
  </si>
  <si>
    <t>http://www.bmpdatabase.org/Docs/2014%20Water%20Quality%20Analysis%20Addendum/BMP%20Database%20Categorical_StatisticalSummaryReport_December2014.pdf</t>
  </si>
  <si>
    <t>http://www.vwrrc.vt.edu/swc/NonProprietaryBMPs.html</t>
  </si>
  <si>
    <t>https://ncdenr.s3.amazonaws.com/s3fs-public/Energy%20Mineral%20and%20Land%20Resources/Stormwater/State%20Stormwater%20Permits/SSW%20Forms/SSW-SCM-Credit-Doc-20170511.pdf</t>
  </si>
  <si>
    <t>Overall Averages</t>
  </si>
  <si>
    <t>Wetland TSS</t>
  </si>
  <si>
    <t>Wetland TP</t>
  </si>
  <si>
    <t>Wetland DP</t>
  </si>
  <si>
    <t>Sand Filter TSS</t>
  </si>
  <si>
    <t>Sand Filter TP</t>
  </si>
  <si>
    <t xml:space="preserve">Permeable Pavement TSS </t>
  </si>
  <si>
    <t>Permeable Pavement P</t>
  </si>
  <si>
    <t>Swale Main Channel TSS</t>
  </si>
  <si>
    <t>Swale Main Channel P</t>
  </si>
  <si>
    <t xml:space="preserve">Swale w/ Underdrain </t>
  </si>
  <si>
    <r>
      <t xml:space="preserve">Wetland Channel**; Calculated from median influent (18.9 mg/L) and median effluent (14.4 mg/L); </t>
    </r>
    <r>
      <rPr>
        <b/>
        <sz val="8"/>
        <color theme="1"/>
        <rFont val="Calibri"/>
        <family val="2"/>
        <scheme val="minor"/>
      </rPr>
      <t>Average of 8 studies</t>
    </r>
  </si>
  <si>
    <r>
      <t xml:space="preserve">Wetland Basin/Retention Pond*; Calculated from median influent (37.9 mg/L) and median effluent (10.9 mg/L); </t>
    </r>
    <r>
      <rPr>
        <b/>
        <sz val="8"/>
        <color theme="1"/>
        <rFont val="Calibri"/>
        <family val="2"/>
        <scheme val="minor"/>
      </rPr>
      <t>Average of 75 studies</t>
    </r>
  </si>
  <si>
    <t>*Wetland Basin/Retention Pond = "a combined category including both retention ponds and wetland basins"</t>
  </si>
  <si>
    <r>
      <t>Filtering;</t>
    </r>
    <r>
      <rPr>
        <b/>
        <sz val="8"/>
        <color theme="1"/>
        <rFont val="Calibri"/>
        <family val="2"/>
        <scheme val="minor"/>
      </rPr>
      <t xml:space="preserve"> Average of 18 studies</t>
    </r>
    <r>
      <rPr>
        <sz val="8"/>
        <color theme="1"/>
        <rFont val="Calibri"/>
        <family val="2"/>
        <scheme val="minor"/>
      </rPr>
      <t xml:space="preserve"> (11 sand filters, 7 organic filters)</t>
    </r>
  </si>
  <si>
    <r>
      <t xml:space="preserve">Filtering; </t>
    </r>
    <r>
      <rPr>
        <b/>
        <sz val="8"/>
        <color theme="1"/>
        <rFont val="Calibri"/>
        <family val="2"/>
        <scheme val="minor"/>
      </rPr>
      <t>Average of 18 studies</t>
    </r>
    <r>
      <rPr>
        <sz val="8"/>
        <color theme="1"/>
        <rFont val="Calibri"/>
        <family val="2"/>
        <scheme val="minor"/>
      </rPr>
      <t xml:space="preserve"> (11 sand filters, 7 organic filters)</t>
    </r>
  </si>
  <si>
    <r>
      <t xml:space="preserve">Open Channels; </t>
    </r>
    <r>
      <rPr>
        <b/>
        <sz val="8"/>
        <color theme="1"/>
        <rFont val="Calibri"/>
        <family val="2"/>
        <scheme val="minor"/>
      </rPr>
      <t>Average of 17 studies</t>
    </r>
    <r>
      <rPr>
        <sz val="8"/>
        <color theme="1"/>
        <rFont val="Calibri"/>
        <family val="2"/>
        <scheme val="minor"/>
      </rPr>
      <t xml:space="preserve"> (12 dry swale, 3 grass channel, 2 wet swale)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</si>
</sst>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0">
    <xf numFmtId="0" fontId="0" fillId="0" borderId="0" xfId="0"/>
    <xf numFmtId="9" fontId="0" fillId="0" borderId="2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1" fillId="0" borderId="3" xfId="0" quotePrefix="1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9" xfId="0" quotePrefix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0" fillId="0" borderId="13" xfId="0" applyBorder="1"/>
    <xf numFmtId="0" fontId="1" fillId="0" borderId="6" xfId="0" applyFont="1" applyBorder="1" applyAlignment="1">
      <alignment horizontal="center" vertical="center" wrapText="1"/>
    </xf>
    <xf numFmtId="0" fontId="0" fillId="0" borderId="6" xfId="0" quotePrefix="1" applyFill="1" applyBorder="1" applyAlignment="1">
      <alignment horizontal="center" vertical="center" wrapText="1"/>
    </xf>
    <xf numFmtId="9" fontId="0" fillId="0" borderId="2" xfId="0" quotePrefix="1" applyNumberForma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0" fillId="0" borderId="6" xfId="0" quotePrefix="1" applyNumberFormat="1" applyFill="1" applyBorder="1" applyAlignment="1">
      <alignment horizontal="center" vertical="center" wrapText="1"/>
    </xf>
    <xf numFmtId="0" fontId="0" fillId="0" borderId="5" xfId="0" quotePrefix="1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0" fillId="0" borderId="3" xfId="0" quotePrefix="1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1" fillId="2" borderId="3" xfId="0" quotePrefix="1" applyNumberFormat="1" applyFont="1" applyFill="1" applyBorder="1" applyAlignment="1">
      <alignment horizontal="center" vertical="center" wrapText="1"/>
    </xf>
    <xf numFmtId="9" fontId="1" fillId="2" borderId="1" xfId="0" quotePrefix="1" applyNumberFormat="1" applyFont="1" applyFill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2" borderId="11" xfId="1" quotePrefix="1" applyFont="1" applyFill="1" applyBorder="1" applyAlignment="1">
      <alignment horizontal="center" vertical="center" wrapText="1"/>
    </xf>
    <xf numFmtId="43" fontId="1" fillId="2" borderId="9" xfId="1" applyFont="1" applyFill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0" fontId="0" fillId="0" borderId="4" xfId="0" quotePrefix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0" fillId="0" borderId="1" xfId="0" quotePrefix="1" applyNumberFormat="1" applyFill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0" fontId="1" fillId="2" borderId="11" xfId="0" quotePrefix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 wrapText="1"/>
    </xf>
    <xf numFmtId="43" fontId="1" fillId="2" borderId="3" xfId="1" quotePrefix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0" fillId="0" borderId="3" xfId="0" quotePrefix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5" xfId="0" quotePrefix="1" applyFill="1" applyBorder="1" applyAlignment="1">
      <alignment horizontal="center" vertical="center" wrapText="1"/>
    </xf>
    <xf numFmtId="0" fontId="1" fillId="2" borderId="9" xfId="0" quotePrefix="1" applyFont="1" applyFill="1" applyBorder="1" applyAlignment="1">
      <alignment horizontal="center" vertical="center" wrapText="1"/>
    </xf>
    <xf numFmtId="0" fontId="0" fillId="0" borderId="0" xfId="0" quotePrefix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8F8F8"/>
      <color rgb="FFFFCCCC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mpdatabase.org/Docs/BMP%20Database%20Chesapeake%20Bay%20Paper%20May%202012_Final_wAttachment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owl.cwp.org/mdocs-posts/fraley-mcneall-_national_pollutant_removal_perf_v3/" TargetMode="External"/><Relationship Id="rId1" Type="http://schemas.openxmlformats.org/officeDocument/2006/relationships/hyperlink" Target="http://www.deq.virginia.gov/Portals/0/DEQ/Water/Guidance/152005.pdf" TargetMode="External"/><Relationship Id="rId6" Type="http://schemas.openxmlformats.org/officeDocument/2006/relationships/hyperlink" Target="https://ncdenr.s3.amazonaws.com/s3fs-public/Energy%20Mineral%20and%20Land%20Resources/Stormwater/State%20Stormwater%20Permits/SSW%20Forms/SSW-SCM-Credit-Doc-20170511.pdf" TargetMode="External"/><Relationship Id="rId5" Type="http://schemas.openxmlformats.org/officeDocument/2006/relationships/hyperlink" Target="http://www.vwrrc.vt.edu/swc/NonProprietaryBMPs.html" TargetMode="External"/><Relationship Id="rId4" Type="http://schemas.openxmlformats.org/officeDocument/2006/relationships/hyperlink" Target="http://www.bmpdatabase.org/Docs/2014%20Water%20Quality%20Analysis%20Addendum/BMP%20Database%20Categorical_StatisticalSummaryReport_December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zoomScale="73" zoomScaleNormal="73" workbookViewId="0">
      <selection activeCell="AA7" sqref="AA7:AA8"/>
    </sheetView>
  </sheetViews>
  <sheetFormatPr defaultRowHeight="15" x14ac:dyDescent="0.25"/>
  <cols>
    <col min="1" max="2" width="21.140625" style="5" customWidth="1"/>
    <col min="3" max="3" width="7" style="5" customWidth="1"/>
    <col min="4" max="4" width="13" style="5" customWidth="1"/>
    <col min="5" max="5" width="7.140625" style="5" customWidth="1"/>
    <col min="6" max="6" width="15.140625" style="5" customWidth="1"/>
    <col min="7" max="8" width="13.5703125" style="5" customWidth="1"/>
    <col min="9" max="9" width="7.5703125" style="5" customWidth="1"/>
    <col min="10" max="10" width="13.140625" style="5" customWidth="1"/>
    <col min="11" max="11" width="7.140625" style="5" customWidth="1"/>
    <col min="12" max="12" width="13.5703125" style="5" customWidth="1"/>
    <col min="13" max="13" width="16.7109375" style="5" customWidth="1"/>
    <col min="14" max="14" width="9.140625" style="5"/>
    <col min="15" max="15" width="12.5703125" style="5" customWidth="1"/>
    <col min="16" max="16" width="9.140625" style="5"/>
    <col min="17" max="18" width="12.42578125" style="5" customWidth="1"/>
    <col min="19" max="19" width="9.140625" style="5"/>
    <col min="20" max="20" width="14.5703125" style="5" customWidth="1"/>
    <col min="21" max="21" width="11.5703125" style="5" customWidth="1"/>
    <col min="22" max="22" width="12.5703125" style="5" customWidth="1"/>
    <col min="23" max="23" width="14.28515625" style="5" customWidth="1"/>
    <col min="24" max="24" width="9.140625" style="5"/>
    <col min="25" max="25" width="13.28515625" style="5" customWidth="1"/>
    <col min="26" max="26" width="12.5703125" style="5" customWidth="1"/>
    <col min="27" max="27" width="26" style="5" customWidth="1"/>
  </cols>
  <sheetData>
    <row r="1" spans="1:27" x14ac:dyDescent="0.25">
      <c r="A1" s="112" t="s">
        <v>0</v>
      </c>
      <c r="B1" s="124" t="s">
        <v>4</v>
      </c>
      <c r="C1" s="125"/>
      <c r="D1" s="125"/>
      <c r="E1" s="125"/>
      <c r="F1" s="125"/>
      <c r="G1" s="126"/>
      <c r="H1" s="127" t="s">
        <v>8</v>
      </c>
      <c r="I1" s="128"/>
      <c r="J1" s="128"/>
      <c r="K1" s="128"/>
      <c r="L1" s="129"/>
      <c r="M1" s="130" t="s">
        <v>9</v>
      </c>
      <c r="N1" s="131"/>
      <c r="O1" s="131"/>
      <c r="P1" s="131"/>
      <c r="Q1" s="132"/>
      <c r="R1" s="109" t="s">
        <v>10</v>
      </c>
      <c r="S1" s="110"/>
      <c r="T1" s="110"/>
      <c r="U1" s="110"/>
      <c r="V1" s="111"/>
      <c r="W1" s="134" t="s">
        <v>11</v>
      </c>
      <c r="X1" s="135"/>
      <c r="Y1" s="135"/>
      <c r="Z1" s="136"/>
      <c r="AA1" s="79" t="s">
        <v>0</v>
      </c>
    </row>
    <row r="2" spans="1:27" ht="19.5" customHeight="1" x14ac:dyDescent="0.25">
      <c r="A2" s="113"/>
      <c r="B2" s="24" t="s">
        <v>1</v>
      </c>
      <c r="C2" s="25" t="s">
        <v>5</v>
      </c>
      <c r="D2" s="26" t="s">
        <v>1</v>
      </c>
      <c r="E2" s="25" t="s">
        <v>6</v>
      </c>
      <c r="F2" s="26" t="s">
        <v>1</v>
      </c>
      <c r="G2" s="52" t="s">
        <v>7</v>
      </c>
      <c r="H2" s="27" t="s">
        <v>1</v>
      </c>
      <c r="I2" s="28" t="s">
        <v>5</v>
      </c>
      <c r="J2" s="29" t="s">
        <v>1</v>
      </c>
      <c r="K2" s="28" t="s">
        <v>6</v>
      </c>
      <c r="L2" s="30" t="s">
        <v>7</v>
      </c>
      <c r="M2" s="31" t="s">
        <v>1</v>
      </c>
      <c r="N2" s="32" t="s">
        <v>5</v>
      </c>
      <c r="O2" s="33" t="s">
        <v>1</v>
      </c>
      <c r="P2" s="32" t="s">
        <v>6</v>
      </c>
      <c r="Q2" s="53" t="s">
        <v>7</v>
      </c>
      <c r="R2" s="21" t="s">
        <v>1</v>
      </c>
      <c r="S2" s="22" t="s">
        <v>5</v>
      </c>
      <c r="T2" s="23" t="s">
        <v>1</v>
      </c>
      <c r="U2" s="22" t="s">
        <v>6</v>
      </c>
      <c r="V2" s="35" t="s">
        <v>7</v>
      </c>
      <c r="W2" s="19" t="s">
        <v>1</v>
      </c>
      <c r="X2" s="20" t="s">
        <v>5</v>
      </c>
      <c r="Y2" s="20" t="s">
        <v>6</v>
      </c>
      <c r="Z2" s="34" t="s">
        <v>7</v>
      </c>
      <c r="AA2" s="80"/>
    </row>
    <row r="3" spans="1:27" ht="51" customHeight="1" x14ac:dyDescent="0.25">
      <c r="A3" s="54" t="s">
        <v>2</v>
      </c>
      <c r="B3" s="59"/>
      <c r="C3" s="36">
        <v>0.73</v>
      </c>
      <c r="D3" s="60"/>
      <c r="E3" s="36">
        <v>0.38</v>
      </c>
      <c r="F3" s="60"/>
      <c r="G3" s="40">
        <v>0</v>
      </c>
      <c r="H3" s="63"/>
      <c r="I3" s="36">
        <v>0.85</v>
      </c>
      <c r="J3" s="60"/>
      <c r="K3" s="36">
        <v>0.5</v>
      </c>
      <c r="L3" s="40">
        <v>0</v>
      </c>
      <c r="M3" s="63"/>
      <c r="N3" s="36">
        <v>0.74</v>
      </c>
      <c r="O3" s="65"/>
      <c r="P3" s="36">
        <v>0.45</v>
      </c>
      <c r="Q3" s="40">
        <v>0</v>
      </c>
      <c r="R3" s="63"/>
      <c r="S3" s="36">
        <v>0.68</v>
      </c>
      <c r="T3" s="60"/>
      <c r="U3" s="45" t="s">
        <v>12</v>
      </c>
      <c r="V3" s="44" t="s">
        <v>12</v>
      </c>
      <c r="W3" s="59"/>
      <c r="X3" s="36">
        <v>0.68</v>
      </c>
      <c r="Y3" s="45" t="s">
        <v>12</v>
      </c>
      <c r="Z3" s="44" t="s">
        <v>12</v>
      </c>
      <c r="AA3" s="7"/>
    </row>
    <row r="4" spans="1:27" ht="30" x14ac:dyDescent="0.25">
      <c r="A4" s="54" t="s">
        <v>3</v>
      </c>
      <c r="B4" s="59"/>
      <c r="C4" s="36">
        <v>0.68</v>
      </c>
      <c r="D4" s="60"/>
      <c r="E4" s="36">
        <v>0.3</v>
      </c>
      <c r="F4" s="60"/>
      <c r="G4" s="40">
        <v>0</v>
      </c>
      <c r="H4" s="63"/>
      <c r="I4" s="36">
        <v>0.85</v>
      </c>
      <c r="J4" s="60"/>
      <c r="K4" s="36">
        <v>0.47</v>
      </c>
      <c r="L4" s="44" t="s">
        <v>13</v>
      </c>
      <c r="M4" s="59"/>
      <c r="N4" s="36">
        <v>0.74</v>
      </c>
      <c r="O4" s="65"/>
      <c r="P4" s="36">
        <v>0.45</v>
      </c>
      <c r="Q4" s="40">
        <v>0</v>
      </c>
      <c r="R4" s="63"/>
      <c r="S4" s="36">
        <v>0.68</v>
      </c>
      <c r="T4" s="60"/>
      <c r="U4" s="36">
        <v>0.4</v>
      </c>
      <c r="V4" s="40">
        <v>0</v>
      </c>
      <c r="W4" s="63"/>
      <c r="X4" s="36">
        <v>0.68</v>
      </c>
      <c r="Y4" s="36">
        <v>0.2</v>
      </c>
      <c r="Z4" s="40">
        <v>0</v>
      </c>
      <c r="AA4" s="7"/>
    </row>
    <row r="5" spans="1:27" ht="34.5" customHeight="1" x14ac:dyDescent="0.25">
      <c r="A5" s="114" t="s">
        <v>14</v>
      </c>
      <c r="B5" s="97"/>
      <c r="C5" s="89">
        <v>0.6</v>
      </c>
      <c r="D5" s="85"/>
      <c r="E5" s="89">
        <v>0.45</v>
      </c>
      <c r="F5" s="85"/>
      <c r="G5" s="81" t="s">
        <v>15</v>
      </c>
      <c r="H5" s="97"/>
      <c r="I5" s="89">
        <v>0.8</v>
      </c>
      <c r="J5" s="85"/>
      <c r="K5" s="89">
        <v>0.6</v>
      </c>
      <c r="L5" s="81" t="s">
        <v>15</v>
      </c>
      <c r="M5" s="83" t="s">
        <v>39</v>
      </c>
      <c r="N5" s="89">
        <v>0.7</v>
      </c>
      <c r="O5" s="103" t="s">
        <v>38</v>
      </c>
      <c r="P5" s="89">
        <v>0.5</v>
      </c>
      <c r="Q5" s="81" t="s">
        <v>15</v>
      </c>
      <c r="R5" s="55" t="s">
        <v>49</v>
      </c>
      <c r="S5" s="37">
        <v>0.5</v>
      </c>
      <c r="T5" s="14" t="s">
        <v>49</v>
      </c>
      <c r="U5" s="46">
        <v>0.1</v>
      </c>
      <c r="V5" s="81" t="s">
        <v>15</v>
      </c>
      <c r="W5" s="97"/>
      <c r="X5" s="100" t="s">
        <v>15</v>
      </c>
      <c r="Y5" s="142" t="s">
        <v>15</v>
      </c>
      <c r="Z5" s="81" t="s">
        <v>15</v>
      </c>
      <c r="AA5" s="75" t="s">
        <v>53</v>
      </c>
    </row>
    <row r="6" spans="1:27" ht="45" customHeight="1" x14ac:dyDescent="0.25">
      <c r="A6" s="115"/>
      <c r="B6" s="99"/>
      <c r="C6" s="93"/>
      <c r="D6" s="117"/>
      <c r="E6" s="93"/>
      <c r="F6" s="117"/>
      <c r="G6" s="82"/>
      <c r="H6" s="147"/>
      <c r="I6" s="133"/>
      <c r="J6" s="86"/>
      <c r="K6" s="93"/>
      <c r="L6" s="82"/>
      <c r="M6" s="84"/>
      <c r="N6" s="133"/>
      <c r="O6" s="105"/>
      <c r="P6" s="93"/>
      <c r="Q6" s="82"/>
      <c r="R6" s="56" t="s">
        <v>49</v>
      </c>
      <c r="S6" s="39">
        <v>0.7</v>
      </c>
      <c r="T6" s="15" t="s">
        <v>49</v>
      </c>
      <c r="U6" s="47">
        <v>0.45</v>
      </c>
      <c r="V6" s="82"/>
      <c r="W6" s="99"/>
      <c r="X6" s="102"/>
      <c r="Y6" s="143"/>
      <c r="Z6" s="82"/>
      <c r="AA6" s="76"/>
    </row>
    <row r="7" spans="1:27" ht="33" customHeight="1" x14ac:dyDescent="0.25">
      <c r="A7" s="114" t="s">
        <v>44</v>
      </c>
      <c r="B7" s="97"/>
      <c r="C7" s="87" t="s">
        <v>15</v>
      </c>
      <c r="D7" s="61" t="s">
        <v>30</v>
      </c>
      <c r="E7" s="37">
        <v>0.5</v>
      </c>
      <c r="F7" s="85"/>
      <c r="G7" s="81" t="s">
        <v>15</v>
      </c>
      <c r="H7" s="141"/>
      <c r="I7" s="87" t="s">
        <v>15</v>
      </c>
      <c r="J7" s="61" t="s">
        <v>32</v>
      </c>
      <c r="K7" s="37">
        <v>0.6</v>
      </c>
      <c r="L7" s="81" t="s">
        <v>15</v>
      </c>
      <c r="M7" s="141"/>
      <c r="N7" s="87" t="s">
        <v>15</v>
      </c>
      <c r="O7" s="66" t="s">
        <v>42</v>
      </c>
      <c r="P7" s="37">
        <v>0.59</v>
      </c>
      <c r="Q7" s="81" t="s">
        <v>15</v>
      </c>
      <c r="R7" s="97"/>
      <c r="S7" s="100" t="s">
        <v>15</v>
      </c>
      <c r="T7" s="145"/>
      <c r="U7" s="100" t="s">
        <v>15</v>
      </c>
      <c r="V7" s="81" t="s">
        <v>15</v>
      </c>
      <c r="W7" s="69" t="s">
        <v>50</v>
      </c>
      <c r="X7" s="87" t="s">
        <v>15</v>
      </c>
      <c r="Y7" s="37">
        <v>0.52</v>
      </c>
      <c r="Z7" s="81" t="s">
        <v>15</v>
      </c>
      <c r="AA7" s="75" t="s">
        <v>57</v>
      </c>
    </row>
    <row r="8" spans="1:27" ht="37.5" customHeight="1" x14ac:dyDescent="0.25">
      <c r="A8" s="115"/>
      <c r="B8" s="99"/>
      <c r="C8" s="116"/>
      <c r="D8" s="62" t="s">
        <v>31</v>
      </c>
      <c r="E8" s="39">
        <v>0.75</v>
      </c>
      <c r="F8" s="86"/>
      <c r="G8" s="82"/>
      <c r="H8" s="84"/>
      <c r="I8" s="116"/>
      <c r="J8" s="62" t="s">
        <v>33</v>
      </c>
      <c r="K8" s="39">
        <v>0.65</v>
      </c>
      <c r="L8" s="82"/>
      <c r="M8" s="84"/>
      <c r="N8" s="116"/>
      <c r="O8" s="67" t="s">
        <v>43</v>
      </c>
      <c r="P8" s="39">
        <v>0.81</v>
      </c>
      <c r="Q8" s="148"/>
      <c r="R8" s="99"/>
      <c r="S8" s="144"/>
      <c r="T8" s="146"/>
      <c r="U8" s="102"/>
      <c r="V8" s="82"/>
      <c r="W8" s="70" t="s">
        <v>51</v>
      </c>
      <c r="X8" s="88"/>
      <c r="Y8" s="39">
        <v>0.76</v>
      </c>
      <c r="Z8" s="82"/>
      <c r="AA8" s="78"/>
    </row>
    <row r="9" spans="1:27" ht="38.25" customHeight="1" x14ac:dyDescent="0.25">
      <c r="A9" s="114" t="s">
        <v>16</v>
      </c>
      <c r="B9" s="121" t="s">
        <v>52</v>
      </c>
      <c r="C9" s="89">
        <v>0.24</v>
      </c>
      <c r="D9" s="85"/>
      <c r="E9" s="89">
        <v>0.4</v>
      </c>
      <c r="F9" s="85"/>
      <c r="G9" s="81" t="s">
        <v>15</v>
      </c>
      <c r="H9" s="121" t="s">
        <v>17</v>
      </c>
      <c r="I9" s="89">
        <v>0.72</v>
      </c>
      <c r="J9" s="85"/>
      <c r="K9" s="89">
        <v>0.45</v>
      </c>
      <c r="L9" s="81" t="s">
        <v>15</v>
      </c>
      <c r="M9" s="83" t="s">
        <v>18</v>
      </c>
      <c r="N9" s="89">
        <v>-1.3</v>
      </c>
      <c r="O9" s="66" t="s">
        <v>45</v>
      </c>
      <c r="P9" s="37">
        <v>0.84</v>
      </c>
      <c r="Q9" s="81" t="s">
        <v>15</v>
      </c>
      <c r="R9" s="83" t="s">
        <v>19</v>
      </c>
      <c r="S9" s="89">
        <v>0.57999999999999996</v>
      </c>
      <c r="T9" s="85"/>
      <c r="U9" s="139">
        <v>0.1</v>
      </c>
      <c r="V9" s="81" t="s">
        <v>15</v>
      </c>
      <c r="W9" s="141"/>
      <c r="X9" s="87" t="s">
        <v>15</v>
      </c>
      <c r="Y9" s="87" t="s">
        <v>15</v>
      </c>
      <c r="Z9" s="81" t="s">
        <v>15</v>
      </c>
      <c r="AA9" s="75" t="s">
        <v>58</v>
      </c>
    </row>
    <row r="10" spans="1:27" ht="45" customHeight="1" x14ac:dyDescent="0.25">
      <c r="A10" s="115"/>
      <c r="B10" s="123"/>
      <c r="C10" s="133"/>
      <c r="D10" s="86"/>
      <c r="E10" s="133"/>
      <c r="F10" s="86"/>
      <c r="G10" s="82"/>
      <c r="H10" s="123"/>
      <c r="I10" s="133"/>
      <c r="J10" s="86"/>
      <c r="K10" s="133"/>
      <c r="L10" s="82"/>
      <c r="M10" s="84"/>
      <c r="N10" s="133"/>
      <c r="O10" s="67" t="s">
        <v>46</v>
      </c>
      <c r="P10" s="39">
        <v>0.3</v>
      </c>
      <c r="Q10" s="82"/>
      <c r="R10" s="84"/>
      <c r="S10" s="133"/>
      <c r="T10" s="86"/>
      <c r="U10" s="140"/>
      <c r="V10" s="82"/>
      <c r="W10" s="84"/>
      <c r="X10" s="116"/>
      <c r="Y10" s="116"/>
      <c r="Z10" s="82"/>
      <c r="AA10" s="78"/>
    </row>
    <row r="11" spans="1:27" ht="82.5" customHeight="1" x14ac:dyDescent="0.25">
      <c r="A11" s="114" t="s">
        <v>20</v>
      </c>
      <c r="B11" s="8" t="s">
        <v>22</v>
      </c>
      <c r="C11" s="37">
        <v>0.62</v>
      </c>
      <c r="D11" s="11" t="s">
        <v>34</v>
      </c>
      <c r="E11" s="37">
        <v>0.28000000000000003</v>
      </c>
      <c r="F11" s="18" t="s">
        <v>34</v>
      </c>
      <c r="G11" s="41">
        <v>0.42</v>
      </c>
      <c r="H11" s="121" t="s">
        <v>23</v>
      </c>
      <c r="I11" s="89">
        <v>0.83</v>
      </c>
      <c r="J11" s="103" t="s">
        <v>40</v>
      </c>
      <c r="K11" s="89">
        <v>0.41</v>
      </c>
      <c r="L11" s="106">
        <v>0.06</v>
      </c>
      <c r="M11" s="83" t="s">
        <v>25</v>
      </c>
      <c r="N11" s="89">
        <v>0.72</v>
      </c>
      <c r="O11" s="103" t="s">
        <v>47</v>
      </c>
      <c r="P11" s="89">
        <v>0.43</v>
      </c>
      <c r="Q11" s="106">
        <v>-0.06</v>
      </c>
      <c r="R11" s="97"/>
      <c r="S11" s="100" t="s">
        <v>15</v>
      </c>
      <c r="T11" s="145"/>
      <c r="U11" s="100" t="s">
        <v>15</v>
      </c>
      <c r="V11" s="81" t="s">
        <v>15</v>
      </c>
      <c r="W11" s="83" t="s">
        <v>27</v>
      </c>
      <c r="X11" s="89">
        <v>0.22</v>
      </c>
      <c r="Y11" s="89">
        <v>-0.55000000000000004</v>
      </c>
      <c r="Z11" s="106">
        <v>-2.33</v>
      </c>
      <c r="AA11" s="75" t="s">
        <v>56</v>
      </c>
    </row>
    <row r="12" spans="1:27" ht="75.75" customHeight="1" x14ac:dyDescent="0.25">
      <c r="A12" s="120"/>
      <c r="B12" s="9" t="s">
        <v>70</v>
      </c>
      <c r="C12" s="38">
        <v>0.24</v>
      </c>
      <c r="D12" s="13" t="s">
        <v>35</v>
      </c>
      <c r="E12" s="38">
        <v>0.08</v>
      </c>
      <c r="F12" s="16" t="s">
        <v>34</v>
      </c>
      <c r="G12" s="42">
        <v>-0.13</v>
      </c>
      <c r="H12" s="122"/>
      <c r="I12" s="90"/>
      <c r="J12" s="104"/>
      <c r="K12" s="90"/>
      <c r="L12" s="118"/>
      <c r="M12" s="92"/>
      <c r="N12" s="90"/>
      <c r="O12" s="104"/>
      <c r="P12" s="90"/>
      <c r="Q12" s="107"/>
      <c r="R12" s="98"/>
      <c r="S12" s="101"/>
      <c r="T12" s="149"/>
      <c r="U12" s="101"/>
      <c r="V12" s="91"/>
      <c r="W12" s="92"/>
      <c r="X12" s="90"/>
      <c r="Y12" s="90"/>
      <c r="Z12" s="107"/>
      <c r="AA12" s="77"/>
    </row>
    <row r="13" spans="1:27" ht="84" customHeight="1" x14ac:dyDescent="0.25">
      <c r="A13" s="120"/>
      <c r="B13" s="9" t="s">
        <v>71</v>
      </c>
      <c r="C13" s="38">
        <v>0.71</v>
      </c>
      <c r="D13" s="13" t="s">
        <v>36</v>
      </c>
      <c r="E13" s="38">
        <v>0.46</v>
      </c>
      <c r="F13" s="16" t="s">
        <v>34</v>
      </c>
      <c r="G13" s="42">
        <v>0.44</v>
      </c>
      <c r="H13" s="122" t="s">
        <v>24</v>
      </c>
      <c r="I13" s="96">
        <v>0.49</v>
      </c>
      <c r="J13" s="137" t="s">
        <v>41</v>
      </c>
      <c r="K13" s="96">
        <v>0.31</v>
      </c>
      <c r="L13" s="119" t="s">
        <v>15</v>
      </c>
      <c r="M13" s="92" t="s">
        <v>26</v>
      </c>
      <c r="N13" s="96">
        <v>0.28999999999999998</v>
      </c>
      <c r="O13" s="104" t="s">
        <v>48</v>
      </c>
      <c r="P13" s="96">
        <v>0</v>
      </c>
      <c r="Q13" s="94" t="s">
        <v>15</v>
      </c>
      <c r="R13" s="98"/>
      <c r="S13" s="101"/>
      <c r="T13" s="149"/>
      <c r="U13" s="101"/>
      <c r="V13" s="91"/>
      <c r="W13" s="92"/>
      <c r="X13" s="90"/>
      <c r="Y13" s="90"/>
      <c r="Z13" s="107"/>
      <c r="AA13" s="77"/>
    </row>
    <row r="14" spans="1:27" ht="90" customHeight="1" x14ac:dyDescent="0.25">
      <c r="A14" s="115"/>
      <c r="B14" s="10" t="s">
        <v>21</v>
      </c>
      <c r="C14" s="39">
        <v>0.65</v>
      </c>
      <c r="D14" s="12" t="s">
        <v>37</v>
      </c>
      <c r="E14" s="39">
        <v>0.36</v>
      </c>
      <c r="F14" s="17" t="s">
        <v>34</v>
      </c>
      <c r="G14" s="43">
        <v>0.5</v>
      </c>
      <c r="H14" s="123"/>
      <c r="I14" s="93"/>
      <c r="J14" s="138"/>
      <c r="K14" s="93"/>
      <c r="L14" s="82"/>
      <c r="M14" s="84"/>
      <c r="N14" s="93"/>
      <c r="O14" s="105"/>
      <c r="P14" s="93"/>
      <c r="Q14" s="95"/>
      <c r="R14" s="99"/>
      <c r="S14" s="102"/>
      <c r="T14" s="146"/>
      <c r="U14" s="102"/>
      <c r="V14" s="82"/>
      <c r="W14" s="84"/>
      <c r="X14" s="93"/>
      <c r="Y14" s="93"/>
      <c r="Z14" s="108"/>
      <c r="AA14" s="71" t="s">
        <v>55</v>
      </c>
    </row>
    <row r="15" spans="1:27" ht="67.5" x14ac:dyDescent="0.25">
      <c r="A15" s="50" t="s">
        <v>28</v>
      </c>
      <c r="B15" s="72" t="s">
        <v>29</v>
      </c>
      <c r="C15" s="39">
        <v>0.72</v>
      </c>
      <c r="D15" s="73" t="s">
        <v>29</v>
      </c>
      <c r="E15" s="39">
        <v>0.48</v>
      </c>
      <c r="F15" s="74" t="s">
        <v>29</v>
      </c>
      <c r="G15" s="43">
        <v>0.25</v>
      </c>
      <c r="H15" s="10" t="s">
        <v>73</v>
      </c>
      <c r="I15" s="39">
        <v>0.86</v>
      </c>
      <c r="J15" s="2" t="s">
        <v>74</v>
      </c>
      <c r="K15" s="39">
        <v>0.59</v>
      </c>
      <c r="L15" s="43">
        <v>0.03</v>
      </c>
      <c r="M15" s="64"/>
      <c r="N15" s="48" t="s">
        <v>15</v>
      </c>
      <c r="O15" s="68"/>
      <c r="P15" s="48" t="s">
        <v>15</v>
      </c>
      <c r="Q15" s="51" t="s">
        <v>15</v>
      </c>
      <c r="R15" s="10" t="s">
        <v>75</v>
      </c>
      <c r="S15" s="39">
        <v>0.81</v>
      </c>
      <c r="T15" s="12" t="s">
        <v>75</v>
      </c>
      <c r="U15" s="39">
        <v>0.24</v>
      </c>
      <c r="V15" s="43">
        <v>-0.38</v>
      </c>
      <c r="W15" s="64"/>
      <c r="X15" s="48" t="s">
        <v>15</v>
      </c>
      <c r="Y15" s="48" t="s">
        <v>15</v>
      </c>
      <c r="Z15" s="51" t="s">
        <v>15</v>
      </c>
      <c r="AA15" s="49" t="s">
        <v>54</v>
      </c>
    </row>
    <row r="16" spans="1:27" ht="30" x14ac:dyDescent="0.25">
      <c r="A16" s="54" t="s">
        <v>59</v>
      </c>
      <c r="B16" s="58" t="s">
        <v>60</v>
      </c>
      <c r="C16" s="1">
        <f>AVERAGE(C15,C14,C13,C12,C11,C9,C5,C4,C3)</f>
        <v>0.57666666666666677</v>
      </c>
      <c r="D16" s="45" t="s">
        <v>61</v>
      </c>
      <c r="E16" s="1">
        <f>AVERAGE(E15,E14,E13,E12,E11,E9,E8,E7,E5,E4,E3)</f>
        <v>0.40363636363636368</v>
      </c>
      <c r="F16" s="45" t="s">
        <v>62</v>
      </c>
      <c r="G16" s="6">
        <f>AVERAGE(G15,G14,G13,G12,G11,G3,G4)</f>
        <v>0.21142857142857144</v>
      </c>
      <c r="H16" s="58" t="s">
        <v>63</v>
      </c>
      <c r="I16" s="1">
        <f>AVERAGE(I15,I13,I11,I9,I5,I4,I3)</f>
        <v>0.77142857142857135</v>
      </c>
      <c r="J16" s="45" t="s">
        <v>64</v>
      </c>
      <c r="K16" s="1">
        <f>AVERAGE(K15,K13,K11,K9,K8,K7,K5,K4,K3)</f>
        <v>0.50888888888888895</v>
      </c>
      <c r="L16" s="6">
        <f>AVERAGE(L11:L15,L3)</f>
        <v>0.03</v>
      </c>
      <c r="M16" s="58" t="s">
        <v>65</v>
      </c>
      <c r="N16" s="1">
        <f>AVERAGE(N13,N11,N9,N5,N4,N3)</f>
        <v>0.315</v>
      </c>
      <c r="O16" s="45" t="s">
        <v>66</v>
      </c>
      <c r="P16" s="1">
        <f>AVERAGE(P3:P14)</f>
        <v>0.48555555555555546</v>
      </c>
      <c r="Q16" s="6">
        <f>AVERAGE(Q11,Q4,Q3)</f>
        <v>-0.02</v>
      </c>
      <c r="R16" s="58" t="s">
        <v>67</v>
      </c>
      <c r="S16" s="1">
        <f>AVERAGE(S15,S9,S6,S5,S4,S3)</f>
        <v>0.65833333333333333</v>
      </c>
      <c r="T16" s="45" t="s">
        <v>68</v>
      </c>
      <c r="U16" s="1">
        <f>AVERAGE(U15,U9,U6,U5,U4)</f>
        <v>0.25800000000000001</v>
      </c>
      <c r="V16" s="6">
        <f>AVERAGE(V15,V4)</f>
        <v>-0.19</v>
      </c>
      <c r="W16" s="58" t="s">
        <v>69</v>
      </c>
      <c r="X16" s="1">
        <f>AVERAGE(X11,X3:X4)</f>
        <v>0.52666666666666673</v>
      </c>
      <c r="Y16" s="1">
        <f>AVERAGE(Y11,Y8,Y7,Y4)</f>
        <v>0.23249999999999998</v>
      </c>
      <c r="Z16" s="6">
        <f>AVERAGE(Z11,Z4)</f>
        <v>-1.165</v>
      </c>
      <c r="AA16" s="57"/>
    </row>
    <row r="17" spans="1:26" ht="90" x14ac:dyDescent="0.25">
      <c r="A17" s="4" t="s">
        <v>72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2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26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26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26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</sheetData>
  <mergeCells count="105">
    <mergeCell ref="T11:T14"/>
    <mergeCell ref="W9:W10"/>
    <mergeCell ref="X9:X10"/>
    <mergeCell ref="Z9:Z10"/>
    <mergeCell ref="Y9:Y10"/>
    <mergeCell ref="V9:V10"/>
    <mergeCell ref="T9:T10"/>
    <mergeCell ref="M9:M10"/>
    <mergeCell ref="N9:N10"/>
    <mergeCell ref="R9:R10"/>
    <mergeCell ref="V5:V6"/>
    <mergeCell ref="N5:N6"/>
    <mergeCell ref="P5:P6"/>
    <mergeCell ref="Q5:Q6"/>
    <mergeCell ref="Q7:Q8"/>
    <mergeCell ref="Q9:Q10"/>
    <mergeCell ref="Z7:Z8"/>
    <mergeCell ref="F9:F10"/>
    <mergeCell ref="L7:L8"/>
    <mergeCell ref="D9:D10"/>
    <mergeCell ref="E9:E10"/>
    <mergeCell ref="A7:A8"/>
    <mergeCell ref="E5:E6"/>
    <mergeCell ref="C5:C6"/>
    <mergeCell ref="B7:B8"/>
    <mergeCell ref="K5:K6"/>
    <mergeCell ref="H7:H8"/>
    <mergeCell ref="I7:I8"/>
    <mergeCell ref="F5:F6"/>
    <mergeCell ref="G5:G6"/>
    <mergeCell ref="I5:I6"/>
    <mergeCell ref="H5:H6"/>
    <mergeCell ref="J5:J6"/>
    <mergeCell ref="W1:Z1"/>
    <mergeCell ref="O5:O6"/>
    <mergeCell ref="J11:J12"/>
    <mergeCell ref="J13:J14"/>
    <mergeCell ref="G9:G10"/>
    <mergeCell ref="H9:H10"/>
    <mergeCell ref="I9:I10"/>
    <mergeCell ref="J9:J10"/>
    <mergeCell ref="K9:K10"/>
    <mergeCell ref="L9:L10"/>
    <mergeCell ref="U11:U14"/>
    <mergeCell ref="S9:S10"/>
    <mergeCell ref="U9:U10"/>
    <mergeCell ref="M7:M8"/>
    <mergeCell ref="W5:W6"/>
    <mergeCell ref="X5:X6"/>
    <mergeCell ref="Z5:Z6"/>
    <mergeCell ref="Y5:Y6"/>
    <mergeCell ref="N7:N8"/>
    <mergeCell ref="S7:S8"/>
    <mergeCell ref="T7:T8"/>
    <mergeCell ref="U7:U8"/>
    <mergeCell ref="V7:V8"/>
    <mergeCell ref="R7:R8"/>
    <mergeCell ref="A1:A2"/>
    <mergeCell ref="A5:A6"/>
    <mergeCell ref="B5:B6"/>
    <mergeCell ref="C7:C8"/>
    <mergeCell ref="D5:D6"/>
    <mergeCell ref="K13:K14"/>
    <mergeCell ref="K11:K12"/>
    <mergeCell ref="M11:M12"/>
    <mergeCell ref="N11:N12"/>
    <mergeCell ref="M13:M14"/>
    <mergeCell ref="L11:L12"/>
    <mergeCell ref="L13:L14"/>
    <mergeCell ref="A11:A14"/>
    <mergeCell ref="I11:I12"/>
    <mergeCell ref="H11:H12"/>
    <mergeCell ref="H13:H14"/>
    <mergeCell ref="I13:I14"/>
    <mergeCell ref="N13:N14"/>
    <mergeCell ref="B1:G1"/>
    <mergeCell ref="H1:L1"/>
    <mergeCell ref="M1:Q1"/>
    <mergeCell ref="A9:A10"/>
    <mergeCell ref="B9:B10"/>
    <mergeCell ref="C9:C10"/>
    <mergeCell ref="AA5:AA6"/>
    <mergeCell ref="AA11:AA13"/>
    <mergeCell ref="AA7:AA8"/>
    <mergeCell ref="AA9:AA10"/>
    <mergeCell ref="AA1:AA2"/>
    <mergeCell ref="L5:L6"/>
    <mergeCell ref="M5:M6"/>
    <mergeCell ref="G7:G8"/>
    <mergeCell ref="F7:F8"/>
    <mergeCell ref="X7:X8"/>
    <mergeCell ref="P11:P12"/>
    <mergeCell ref="V11:V14"/>
    <mergeCell ref="W11:W14"/>
    <mergeCell ref="X11:X14"/>
    <mergeCell ref="Y11:Y14"/>
    <mergeCell ref="Q13:Q14"/>
    <mergeCell ref="P13:P14"/>
    <mergeCell ref="R11:R14"/>
    <mergeCell ref="S11:S14"/>
    <mergeCell ref="O11:O12"/>
    <mergeCell ref="O13:O14"/>
    <mergeCell ref="Q11:Q12"/>
    <mergeCell ref="Z11:Z14"/>
    <mergeCell ref="R1:V1"/>
  </mergeCells>
  <hyperlinks>
    <hyperlink ref="AA5" r:id="rId1"/>
    <hyperlink ref="AA15" r:id="rId2"/>
    <hyperlink ref="AA14" r:id="rId3"/>
    <hyperlink ref="AA11" r:id="rId4"/>
    <hyperlink ref="AA7" r:id="rId5"/>
    <hyperlink ref="AA9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Haley</dc:creator>
  <cp:lastModifiedBy>Trojan, Mike</cp:lastModifiedBy>
  <dcterms:created xsi:type="dcterms:W3CDTF">2017-05-15T20:52:18Z</dcterms:created>
  <dcterms:modified xsi:type="dcterms:W3CDTF">2017-07-14T17:29:54Z</dcterms:modified>
</cp:coreProperties>
</file>